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/>
  <mc:AlternateContent xmlns:mc="http://schemas.openxmlformats.org/markup-compatibility/2006">
    <mc:Choice Requires="x15">
      <x15ac:absPath xmlns:x15ac="http://schemas.microsoft.com/office/spreadsheetml/2010/11/ac" url="/Users/RobertoValencia/Documents/INSTITUTO TECNOLOGICO DE DURANGO/2017/PROYECTO SENER CONACYT 2014/REPORTE FINAL PROYECTO/ARCHIVOS EXCELL/"/>
    </mc:Choice>
  </mc:AlternateContent>
  <xr:revisionPtr revIDLastSave="0" documentId="13_ncr:1_{A9248196-EF67-1F42-B113-3F81D13AB837}" xr6:coauthVersionLast="47" xr6:coauthVersionMax="47" xr10:uidLastSave="{00000000-0000-0000-0000-000000000000}"/>
  <bookViews>
    <workbookView xWindow="25620" yWindow="460" windowWidth="27300" windowHeight="14900" xr2:uid="{00000000-000D-0000-FFFF-FFFF00000000}"/>
  </bookViews>
  <sheets>
    <sheet name="Hoja1" sheetId="16" r:id="rId1"/>
    <sheet name="REMOCION SOLIDOS" sheetId="15" r:id="rId2"/>
    <sheet name="DATOS BIOGAS Y METANO" sheetId="7" r:id="rId3"/>
    <sheet name="DATOS CO2" sheetId="10" r:id="rId4"/>
    <sheet name="DATOS H2S" sheetId="12" r:id="rId5"/>
    <sheet name="H2S PROMEDIO" sheetId="13" r:id="rId6"/>
    <sheet name="GRAFICAS METANO ACUMULADO" sheetId="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" i="15" l="1"/>
  <c r="D109" i="15" l="1"/>
  <c r="D99" i="15"/>
  <c r="D89" i="15"/>
  <c r="D79" i="15"/>
  <c r="D69" i="15"/>
  <c r="D59" i="15"/>
  <c r="D49" i="15"/>
  <c r="D39" i="15"/>
  <c r="D29" i="15"/>
  <c r="D19" i="15"/>
  <c r="D9" i="15"/>
  <c r="S91" i="7"/>
  <c r="T91" i="7"/>
  <c r="U91" i="7"/>
  <c r="S68" i="7"/>
  <c r="T68" i="7"/>
  <c r="U68" i="7"/>
  <c r="S45" i="7"/>
  <c r="T45" i="7"/>
  <c r="U45" i="7"/>
  <c r="I22" i="7"/>
  <c r="H22" i="7"/>
  <c r="B109" i="15" l="1"/>
  <c r="G104" i="15" s="1"/>
  <c r="D108" i="15"/>
  <c r="B108" i="15"/>
  <c r="D107" i="15"/>
  <c r="B107" i="15"/>
  <c r="B99" i="15"/>
  <c r="G94" i="15" s="1"/>
  <c r="D98" i="15"/>
  <c r="B98" i="15"/>
  <c r="D97" i="15"/>
  <c r="B97" i="15"/>
  <c r="B89" i="15"/>
  <c r="G84" i="15" s="1"/>
  <c r="D88" i="15"/>
  <c r="B88" i="15"/>
  <c r="D87" i="15"/>
  <c r="B87" i="15"/>
  <c r="B79" i="15"/>
  <c r="G74" i="15" s="1"/>
  <c r="D78" i="15"/>
  <c r="B78" i="15"/>
  <c r="D77" i="15"/>
  <c r="B77" i="15"/>
  <c r="B69" i="15"/>
  <c r="G64" i="15" s="1"/>
  <c r="D68" i="15"/>
  <c r="B68" i="15"/>
  <c r="D67" i="15"/>
  <c r="B67" i="15"/>
  <c r="B59" i="15"/>
  <c r="G54" i="15" s="1"/>
  <c r="D58" i="15"/>
  <c r="B58" i="15"/>
  <c r="D57" i="15"/>
  <c r="B57" i="15"/>
  <c r="B49" i="15"/>
  <c r="G44" i="15" s="1"/>
  <c r="D48" i="15"/>
  <c r="B48" i="15"/>
  <c r="D47" i="15"/>
  <c r="B47" i="15"/>
  <c r="B39" i="15"/>
  <c r="G34" i="15" s="1"/>
  <c r="D38" i="15"/>
  <c r="B38" i="15"/>
  <c r="D37" i="15"/>
  <c r="B37" i="15"/>
  <c r="B29" i="15"/>
  <c r="G24" i="15" s="1"/>
  <c r="D28" i="15"/>
  <c r="B28" i="15"/>
  <c r="D27" i="15"/>
  <c r="B27" i="15"/>
  <c r="B19" i="15"/>
  <c r="G14" i="15" s="1"/>
  <c r="D18" i="15"/>
  <c r="B18" i="15"/>
  <c r="D17" i="15"/>
  <c r="B17" i="15"/>
  <c r="B9" i="15"/>
  <c r="G4" i="15" s="1"/>
  <c r="D8" i="15"/>
  <c r="D7" i="15"/>
  <c r="B8" i="15"/>
  <c r="B7" i="15"/>
  <c r="G16" i="15" l="1"/>
  <c r="G15" i="15"/>
  <c r="G55" i="15"/>
  <c r="G56" i="15"/>
  <c r="G96" i="15"/>
  <c r="G95" i="15"/>
  <c r="G25" i="15"/>
  <c r="G26" i="15"/>
  <c r="G65" i="15"/>
  <c r="G66" i="15"/>
  <c r="G105" i="15"/>
  <c r="J81" i="15" s="1"/>
  <c r="J83" i="15" s="1"/>
  <c r="G106" i="15"/>
  <c r="J82" i="15" s="1"/>
  <c r="J84" i="15" s="1"/>
  <c r="G35" i="15"/>
  <c r="G36" i="15"/>
  <c r="G75" i="15"/>
  <c r="G76" i="15"/>
  <c r="G6" i="15"/>
  <c r="G5" i="15"/>
  <c r="G46" i="15"/>
  <c r="G45" i="15"/>
  <c r="G86" i="15"/>
  <c r="G85" i="15"/>
  <c r="G101" i="15"/>
  <c r="G31" i="15"/>
  <c r="G71" i="15"/>
  <c r="G91" i="15"/>
  <c r="G51" i="15"/>
  <c r="G11" i="15"/>
  <c r="G1" i="15"/>
  <c r="G41" i="15"/>
  <c r="G81" i="15"/>
  <c r="G61" i="15"/>
  <c r="G21" i="15"/>
  <c r="V72" i="12"/>
  <c r="V73" i="12"/>
  <c r="W73" i="12" s="1"/>
  <c r="V74" i="12"/>
  <c r="W74" i="12" s="1"/>
  <c r="V75" i="12"/>
  <c r="W75" i="12" s="1"/>
  <c r="V76" i="12"/>
  <c r="V77" i="12"/>
  <c r="V78" i="12"/>
  <c r="V79" i="12"/>
  <c r="V80" i="12"/>
  <c r="V81" i="12"/>
  <c r="W77" i="12"/>
  <c r="W76" i="12"/>
  <c r="J53" i="15" l="1"/>
  <c r="J55" i="15" s="1"/>
  <c r="J22" i="15"/>
  <c r="J24" i="15" s="1"/>
  <c r="J52" i="15"/>
  <c r="J54" i="15" s="1"/>
  <c r="J1" i="15"/>
  <c r="J3" i="15" s="1"/>
  <c r="J21" i="15"/>
  <c r="J23" i="15" s="1"/>
  <c r="J2" i="15"/>
  <c r="J4" i="15" s="1"/>
  <c r="AA117" i="12"/>
  <c r="AG117" i="12" s="1"/>
  <c r="Z117" i="12"/>
  <c r="AF117" i="12" s="1"/>
  <c r="Y117" i="12"/>
  <c r="AE117" i="12" s="1"/>
  <c r="W117" i="12"/>
  <c r="V117" i="12"/>
  <c r="O117" i="12"/>
  <c r="N117" i="12"/>
  <c r="M117" i="12"/>
  <c r="K117" i="12"/>
  <c r="J117" i="12"/>
  <c r="AA116" i="12"/>
  <c r="AG116" i="12" s="1"/>
  <c r="Z116" i="12"/>
  <c r="AF116" i="12" s="1"/>
  <c r="Y116" i="12"/>
  <c r="W116" i="12"/>
  <c r="V116" i="12"/>
  <c r="O116" i="12"/>
  <c r="N116" i="12"/>
  <c r="M116" i="12"/>
  <c r="K116" i="12"/>
  <c r="J116" i="12"/>
  <c r="AA115" i="12"/>
  <c r="AG115" i="12" s="1"/>
  <c r="Z115" i="12"/>
  <c r="Y115" i="12"/>
  <c r="AE115" i="12" s="1"/>
  <c r="W115" i="12"/>
  <c r="V115" i="12"/>
  <c r="O115" i="12"/>
  <c r="N115" i="12"/>
  <c r="M115" i="12"/>
  <c r="K115" i="12"/>
  <c r="J115" i="12"/>
  <c r="AA114" i="12"/>
  <c r="AG114" i="12" s="1"/>
  <c r="Z114" i="12"/>
  <c r="AF114" i="12" s="1"/>
  <c r="Y114" i="12"/>
  <c r="W114" i="12"/>
  <c r="V114" i="12"/>
  <c r="O114" i="12"/>
  <c r="N114" i="12"/>
  <c r="M114" i="12"/>
  <c r="K114" i="12"/>
  <c r="J114" i="12"/>
  <c r="AA113" i="12"/>
  <c r="AG113" i="12" s="1"/>
  <c r="Z113" i="12"/>
  <c r="AF113" i="12" s="1"/>
  <c r="Y113" i="12"/>
  <c r="W113" i="12"/>
  <c r="V113" i="12"/>
  <c r="O113" i="12"/>
  <c r="N113" i="12"/>
  <c r="M113" i="12"/>
  <c r="K113" i="12"/>
  <c r="J113" i="12"/>
  <c r="AA112" i="12"/>
  <c r="Z112" i="12"/>
  <c r="AF112" i="12" s="1"/>
  <c r="Y112" i="12"/>
  <c r="AE112" i="12" s="1"/>
  <c r="W112" i="12"/>
  <c r="V112" i="12"/>
  <c r="O112" i="12"/>
  <c r="N112" i="12"/>
  <c r="M112" i="12"/>
  <c r="K112" i="12"/>
  <c r="J112" i="12"/>
  <c r="AA111" i="12"/>
  <c r="AG111" i="12" s="1"/>
  <c r="Z111" i="12"/>
  <c r="AF111" i="12" s="1"/>
  <c r="Y111" i="12"/>
  <c r="AE111" i="12" s="1"/>
  <c r="W111" i="12"/>
  <c r="V111" i="12"/>
  <c r="O111" i="12"/>
  <c r="N111" i="12"/>
  <c r="M111" i="12"/>
  <c r="K111" i="12"/>
  <c r="J111" i="12"/>
  <c r="AA110" i="12"/>
  <c r="AG110" i="12" s="1"/>
  <c r="Z110" i="12"/>
  <c r="AF110" i="12" s="1"/>
  <c r="Y110" i="12"/>
  <c r="W110" i="12"/>
  <c r="V110" i="12"/>
  <c r="O110" i="12"/>
  <c r="N110" i="12"/>
  <c r="M110" i="12"/>
  <c r="P110" i="12" s="1"/>
  <c r="K110" i="12"/>
  <c r="J110" i="12"/>
  <c r="AA109" i="12"/>
  <c r="AG109" i="12" s="1"/>
  <c r="Z109" i="12"/>
  <c r="AF109" i="12" s="1"/>
  <c r="Y109" i="12"/>
  <c r="W109" i="12"/>
  <c r="V109" i="12"/>
  <c r="O109" i="12"/>
  <c r="N109" i="12"/>
  <c r="M109" i="12"/>
  <c r="K109" i="12"/>
  <c r="J109" i="12"/>
  <c r="AA108" i="12"/>
  <c r="Z108" i="12"/>
  <c r="AF108" i="12" s="1"/>
  <c r="Y108" i="12"/>
  <c r="AE108" i="12" s="1"/>
  <c r="W108" i="12"/>
  <c r="V108" i="12"/>
  <c r="O108" i="12"/>
  <c r="N108" i="12"/>
  <c r="M108" i="12"/>
  <c r="K108" i="12"/>
  <c r="J108" i="12"/>
  <c r="AA107" i="12"/>
  <c r="AG107" i="12" s="1"/>
  <c r="Z107" i="12"/>
  <c r="AF107" i="12" s="1"/>
  <c r="Y107" i="12"/>
  <c r="AE107" i="12" s="1"/>
  <c r="W107" i="12"/>
  <c r="V107" i="12"/>
  <c r="O107" i="12"/>
  <c r="N107" i="12"/>
  <c r="M107" i="12"/>
  <c r="K107" i="12"/>
  <c r="J107" i="12"/>
  <c r="AA106" i="12"/>
  <c r="AG106" i="12" s="1"/>
  <c r="Z106" i="12"/>
  <c r="AF106" i="12" s="1"/>
  <c r="Y106" i="12"/>
  <c r="W106" i="12"/>
  <c r="V106" i="12"/>
  <c r="O106" i="12"/>
  <c r="N106" i="12"/>
  <c r="M106" i="12"/>
  <c r="K106" i="12"/>
  <c r="J106" i="12"/>
  <c r="AA105" i="12"/>
  <c r="AG105" i="12" s="1"/>
  <c r="Z105" i="12"/>
  <c r="AF105" i="12" s="1"/>
  <c r="Y105" i="12"/>
  <c r="W105" i="12"/>
  <c r="V105" i="12"/>
  <c r="O105" i="12"/>
  <c r="N105" i="12"/>
  <c r="M105" i="12"/>
  <c r="K105" i="12"/>
  <c r="J105" i="12"/>
  <c r="AA104" i="12"/>
  <c r="Z104" i="12"/>
  <c r="AF104" i="12" s="1"/>
  <c r="Y104" i="12"/>
  <c r="AE104" i="12" s="1"/>
  <c r="W104" i="12"/>
  <c r="V104" i="12"/>
  <c r="O104" i="12"/>
  <c r="N104" i="12"/>
  <c r="M104" i="12"/>
  <c r="K104" i="12"/>
  <c r="J104" i="12"/>
  <c r="AE103" i="12"/>
  <c r="AA103" i="12"/>
  <c r="AG103" i="12" s="1"/>
  <c r="Z103" i="12"/>
  <c r="AF103" i="12" s="1"/>
  <c r="Y103" i="12"/>
  <c r="W103" i="12"/>
  <c r="V103" i="12"/>
  <c r="O103" i="12"/>
  <c r="N103" i="12"/>
  <c r="M103" i="12"/>
  <c r="Q103" i="12" s="1"/>
  <c r="K103" i="12"/>
  <c r="J103" i="12"/>
  <c r="AA102" i="12"/>
  <c r="AG102" i="12" s="1"/>
  <c r="Z102" i="12"/>
  <c r="AF102" i="12" s="1"/>
  <c r="Y102" i="12"/>
  <c r="W102" i="12"/>
  <c r="V102" i="12"/>
  <c r="O102" i="12"/>
  <c r="N102" i="12"/>
  <c r="M102" i="12"/>
  <c r="K102" i="12"/>
  <c r="J102" i="12"/>
  <c r="AA101" i="12"/>
  <c r="AG101" i="12" s="1"/>
  <c r="Z101" i="12"/>
  <c r="AF101" i="12" s="1"/>
  <c r="Y101" i="12"/>
  <c r="W101" i="12"/>
  <c r="V101" i="12"/>
  <c r="O101" i="12"/>
  <c r="N101" i="12"/>
  <c r="M101" i="12"/>
  <c r="K101" i="12"/>
  <c r="J101" i="12"/>
  <c r="AA100" i="12"/>
  <c r="AG100" i="12" s="1"/>
  <c r="Z100" i="12"/>
  <c r="AF100" i="12" s="1"/>
  <c r="Y100" i="12"/>
  <c r="AE100" i="12" s="1"/>
  <c r="W100" i="12"/>
  <c r="V100" i="12"/>
  <c r="O100" i="12"/>
  <c r="N100" i="12"/>
  <c r="M100" i="12"/>
  <c r="K100" i="12"/>
  <c r="J100" i="12"/>
  <c r="AA99" i="12"/>
  <c r="AG99" i="12" s="1"/>
  <c r="Z99" i="12"/>
  <c r="AF99" i="12" s="1"/>
  <c r="Y99" i="12"/>
  <c r="W99" i="12"/>
  <c r="V99" i="12"/>
  <c r="O99" i="12"/>
  <c r="N99" i="12"/>
  <c r="M99" i="12"/>
  <c r="K99" i="12"/>
  <c r="J99" i="12"/>
  <c r="AA98" i="12"/>
  <c r="AG98" i="12" s="1"/>
  <c r="Z98" i="12"/>
  <c r="AF98" i="12" s="1"/>
  <c r="Y98" i="12"/>
  <c r="W98" i="12"/>
  <c r="V98" i="12"/>
  <c r="O98" i="12"/>
  <c r="N98" i="12"/>
  <c r="M98" i="12"/>
  <c r="K98" i="12"/>
  <c r="J98" i="12"/>
  <c r="AA97" i="12"/>
  <c r="Z97" i="12"/>
  <c r="AF97" i="12" s="1"/>
  <c r="Y97" i="12"/>
  <c r="AE97" i="12" s="1"/>
  <c r="W97" i="12"/>
  <c r="V97" i="12"/>
  <c r="O97" i="12"/>
  <c r="N97" i="12"/>
  <c r="M97" i="12"/>
  <c r="K97" i="12"/>
  <c r="J97" i="12"/>
  <c r="AA96" i="12"/>
  <c r="AG96" i="12" s="1"/>
  <c r="Z96" i="12"/>
  <c r="AF96" i="12" s="1"/>
  <c r="Y96" i="12"/>
  <c r="W96" i="12"/>
  <c r="V96" i="12"/>
  <c r="X96" i="12" s="1"/>
  <c r="O96" i="12"/>
  <c r="N96" i="12"/>
  <c r="M96" i="12"/>
  <c r="K96" i="12"/>
  <c r="J96" i="12"/>
  <c r="AA95" i="12"/>
  <c r="AG95" i="12" s="1"/>
  <c r="Z95" i="12"/>
  <c r="AF95" i="12" s="1"/>
  <c r="Y95" i="12"/>
  <c r="W95" i="12"/>
  <c r="V95" i="12"/>
  <c r="O95" i="12"/>
  <c r="N95" i="12"/>
  <c r="M95" i="12"/>
  <c r="K95" i="12"/>
  <c r="J95" i="12"/>
  <c r="L95" i="12" s="1"/>
  <c r="AA90" i="12"/>
  <c r="AG90" i="12" s="1"/>
  <c r="Z90" i="12"/>
  <c r="AF90" i="12" s="1"/>
  <c r="Y90" i="12"/>
  <c r="W90" i="12"/>
  <c r="V90" i="12"/>
  <c r="O90" i="12"/>
  <c r="N90" i="12"/>
  <c r="M90" i="12"/>
  <c r="K90" i="12"/>
  <c r="J90" i="12"/>
  <c r="AA89" i="12"/>
  <c r="AG89" i="12" s="1"/>
  <c r="Z89" i="12"/>
  <c r="AF89" i="12" s="1"/>
  <c r="Y89" i="12"/>
  <c r="AE89" i="12" s="1"/>
  <c r="W89" i="12"/>
  <c r="V89" i="12"/>
  <c r="O89" i="12"/>
  <c r="N89" i="12"/>
  <c r="M89" i="12"/>
  <c r="K89" i="12"/>
  <c r="J89" i="12"/>
  <c r="AA88" i="12"/>
  <c r="AG88" i="12" s="1"/>
  <c r="Z88" i="12"/>
  <c r="AF88" i="12" s="1"/>
  <c r="Y88" i="12"/>
  <c r="AE88" i="12" s="1"/>
  <c r="W88" i="12"/>
  <c r="V88" i="12"/>
  <c r="O88" i="12"/>
  <c r="N88" i="12"/>
  <c r="M88" i="12"/>
  <c r="K88" i="12"/>
  <c r="J88" i="12"/>
  <c r="AA87" i="12"/>
  <c r="AG87" i="12" s="1"/>
  <c r="Z87" i="12"/>
  <c r="Y87" i="12"/>
  <c r="AE87" i="12" s="1"/>
  <c r="W87" i="12"/>
  <c r="V87" i="12"/>
  <c r="O87" i="12"/>
  <c r="N87" i="12"/>
  <c r="M87" i="12"/>
  <c r="K87" i="12"/>
  <c r="J87" i="12"/>
  <c r="AA86" i="12"/>
  <c r="AG86" i="12" s="1"/>
  <c r="Z86" i="12"/>
  <c r="AF86" i="12" s="1"/>
  <c r="Y86" i="12"/>
  <c r="AE86" i="12" s="1"/>
  <c r="W86" i="12"/>
  <c r="V86" i="12"/>
  <c r="O86" i="12"/>
  <c r="N86" i="12"/>
  <c r="M86" i="12"/>
  <c r="K86" i="12"/>
  <c r="J86" i="12"/>
  <c r="AA85" i="12"/>
  <c r="AG85" i="12" s="1"/>
  <c r="Z85" i="12"/>
  <c r="AF85" i="12" s="1"/>
  <c r="Y85" i="12"/>
  <c r="AE85" i="12" s="1"/>
  <c r="W85" i="12"/>
  <c r="V85" i="12"/>
  <c r="O85" i="12"/>
  <c r="N85" i="12"/>
  <c r="M85" i="12"/>
  <c r="K85" i="12"/>
  <c r="J85" i="12"/>
  <c r="AA84" i="12"/>
  <c r="AG84" i="12" s="1"/>
  <c r="Z84" i="12"/>
  <c r="Y84" i="12"/>
  <c r="AE84" i="12" s="1"/>
  <c r="W84" i="12"/>
  <c r="V84" i="12"/>
  <c r="O84" i="12"/>
  <c r="N84" i="12"/>
  <c r="M84" i="12"/>
  <c r="K84" i="12"/>
  <c r="J84" i="12"/>
  <c r="AA83" i="12"/>
  <c r="AG83" i="12" s="1"/>
  <c r="Z83" i="12"/>
  <c r="AF83" i="12" s="1"/>
  <c r="Y83" i="12"/>
  <c r="AE83" i="12" s="1"/>
  <c r="W83" i="12"/>
  <c r="V83" i="12"/>
  <c r="O83" i="12"/>
  <c r="N83" i="12"/>
  <c r="M83" i="12"/>
  <c r="K83" i="12"/>
  <c r="J83" i="12"/>
  <c r="AA82" i="12"/>
  <c r="AG82" i="12" s="1"/>
  <c r="Z82" i="12"/>
  <c r="AF82" i="12" s="1"/>
  <c r="Y82" i="12"/>
  <c r="AE82" i="12" s="1"/>
  <c r="W82" i="12"/>
  <c r="V82" i="12"/>
  <c r="O82" i="12"/>
  <c r="N82" i="12"/>
  <c r="M82" i="12"/>
  <c r="K82" i="12"/>
  <c r="J82" i="12"/>
  <c r="AA81" i="12"/>
  <c r="AG81" i="12" s="1"/>
  <c r="Z81" i="12"/>
  <c r="AF81" i="12" s="1"/>
  <c r="Y81" i="12"/>
  <c r="AE81" i="12" s="1"/>
  <c r="W81" i="12"/>
  <c r="O81" i="12"/>
  <c r="N81" i="12"/>
  <c r="M81" i="12"/>
  <c r="K81" i="12"/>
  <c r="J81" i="12"/>
  <c r="AA80" i="12"/>
  <c r="AG80" i="12" s="1"/>
  <c r="Z80" i="12"/>
  <c r="Y80" i="12"/>
  <c r="AE80" i="12" s="1"/>
  <c r="W80" i="12"/>
  <c r="O80" i="12"/>
  <c r="N80" i="12"/>
  <c r="M80" i="12"/>
  <c r="K80" i="12"/>
  <c r="J80" i="12"/>
  <c r="AA79" i="12"/>
  <c r="AG79" i="12" s="1"/>
  <c r="Z79" i="12"/>
  <c r="AF79" i="12" s="1"/>
  <c r="Y79" i="12"/>
  <c r="AE79" i="12" s="1"/>
  <c r="W79" i="12"/>
  <c r="O79" i="12"/>
  <c r="N79" i="12"/>
  <c r="M79" i="12"/>
  <c r="K79" i="12"/>
  <c r="J79" i="12"/>
  <c r="AA78" i="12"/>
  <c r="AG78" i="12" s="1"/>
  <c r="Z78" i="12"/>
  <c r="AF78" i="12" s="1"/>
  <c r="Y78" i="12"/>
  <c r="AE78" i="12" s="1"/>
  <c r="W78" i="12"/>
  <c r="O78" i="12"/>
  <c r="N78" i="12"/>
  <c r="M78" i="12"/>
  <c r="K78" i="12"/>
  <c r="J78" i="12"/>
  <c r="AA77" i="12"/>
  <c r="AG77" i="12" s="1"/>
  <c r="Z77" i="12"/>
  <c r="AF77" i="12" s="1"/>
  <c r="Y77" i="12"/>
  <c r="AE77" i="12" s="1"/>
  <c r="O77" i="12"/>
  <c r="N77" i="12"/>
  <c r="M77" i="12"/>
  <c r="K77" i="12"/>
  <c r="J77" i="12"/>
  <c r="AA76" i="12"/>
  <c r="Z76" i="12"/>
  <c r="AF76" i="12" s="1"/>
  <c r="Y76" i="12"/>
  <c r="AE76" i="12" s="1"/>
  <c r="O76" i="12"/>
  <c r="N76" i="12"/>
  <c r="M76" i="12"/>
  <c r="K76" i="12"/>
  <c r="J76" i="12"/>
  <c r="AA75" i="12"/>
  <c r="AG75" i="12" s="1"/>
  <c r="Z75" i="12"/>
  <c r="AF75" i="12" s="1"/>
  <c r="Y75" i="12"/>
  <c r="AE75" i="12" s="1"/>
  <c r="O75" i="12"/>
  <c r="N75" i="12"/>
  <c r="M75" i="12"/>
  <c r="K75" i="12"/>
  <c r="J75" i="12"/>
  <c r="AA74" i="12"/>
  <c r="Z74" i="12"/>
  <c r="AF74" i="12" s="1"/>
  <c r="Y74" i="12"/>
  <c r="AE74" i="12" s="1"/>
  <c r="O74" i="12"/>
  <c r="N74" i="12"/>
  <c r="M74" i="12"/>
  <c r="K74" i="12"/>
  <c r="J74" i="12"/>
  <c r="AA73" i="12"/>
  <c r="AG73" i="12" s="1"/>
  <c r="Z73" i="12"/>
  <c r="AF73" i="12" s="1"/>
  <c r="Y73" i="12"/>
  <c r="AE73" i="12" s="1"/>
  <c r="X73" i="12"/>
  <c r="O73" i="12"/>
  <c r="N73" i="12"/>
  <c r="M73" i="12"/>
  <c r="K73" i="12"/>
  <c r="J73" i="12"/>
  <c r="AA72" i="12"/>
  <c r="Z72" i="12"/>
  <c r="AF72" i="12" s="1"/>
  <c r="Y72" i="12"/>
  <c r="AE72" i="12" s="1"/>
  <c r="W72" i="12"/>
  <c r="O72" i="12"/>
  <c r="N72" i="12"/>
  <c r="M72" i="12"/>
  <c r="K72" i="12"/>
  <c r="J72" i="12"/>
  <c r="L72" i="12" s="1"/>
  <c r="AA67" i="12"/>
  <c r="AG67" i="12" s="1"/>
  <c r="Z67" i="12"/>
  <c r="Y67" i="12"/>
  <c r="AE67" i="12" s="1"/>
  <c r="W67" i="12"/>
  <c r="V67" i="12"/>
  <c r="O67" i="12"/>
  <c r="N67" i="12"/>
  <c r="M67" i="12"/>
  <c r="K67" i="12"/>
  <c r="J67" i="12"/>
  <c r="AA66" i="12"/>
  <c r="AG66" i="12" s="1"/>
  <c r="Z66" i="12"/>
  <c r="AF66" i="12" s="1"/>
  <c r="Y66" i="12"/>
  <c r="AE66" i="12" s="1"/>
  <c r="W66" i="12"/>
  <c r="V66" i="12"/>
  <c r="O66" i="12"/>
  <c r="N66" i="12"/>
  <c r="M66" i="12"/>
  <c r="K66" i="12"/>
  <c r="J66" i="12"/>
  <c r="AA65" i="12"/>
  <c r="AG65" i="12" s="1"/>
  <c r="Z65" i="12"/>
  <c r="AF65" i="12" s="1"/>
  <c r="Y65" i="12"/>
  <c r="W65" i="12"/>
  <c r="V65" i="12"/>
  <c r="O65" i="12"/>
  <c r="N65" i="12"/>
  <c r="M65" i="12"/>
  <c r="K65" i="12"/>
  <c r="J65" i="12"/>
  <c r="AA64" i="12"/>
  <c r="AG64" i="12" s="1"/>
  <c r="Z64" i="12"/>
  <c r="Y64" i="12"/>
  <c r="W64" i="12"/>
  <c r="V64" i="12"/>
  <c r="O64" i="12"/>
  <c r="N64" i="12"/>
  <c r="M64" i="12"/>
  <c r="K64" i="12"/>
  <c r="J64" i="12"/>
  <c r="AA63" i="12"/>
  <c r="AG63" i="12" s="1"/>
  <c r="Z63" i="12"/>
  <c r="AF63" i="12" s="1"/>
  <c r="Y63" i="12"/>
  <c r="AE63" i="12" s="1"/>
  <c r="W63" i="12"/>
  <c r="V63" i="12"/>
  <c r="O63" i="12"/>
  <c r="N63" i="12"/>
  <c r="M63" i="12"/>
  <c r="K63" i="12"/>
  <c r="J63" i="12"/>
  <c r="AA62" i="12"/>
  <c r="AG62" i="12" s="1"/>
  <c r="Z62" i="12"/>
  <c r="AF62" i="12" s="1"/>
  <c r="Y62" i="12"/>
  <c r="AE62" i="12" s="1"/>
  <c r="W62" i="12"/>
  <c r="V62" i="12"/>
  <c r="O62" i="12"/>
  <c r="N62" i="12"/>
  <c r="M62" i="12"/>
  <c r="K62" i="12"/>
  <c r="J62" i="12"/>
  <c r="AA61" i="12"/>
  <c r="AG61" i="12" s="1"/>
  <c r="Z61" i="12"/>
  <c r="AF61" i="12" s="1"/>
  <c r="Y61" i="12"/>
  <c r="W61" i="12"/>
  <c r="V61" i="12"/>
  <c r="O61" i="12"/>
  <c r="N61" i="12"/>
  <c r="M61" i="12"/>
  <c r="K61" i="12"/>
  <c r="J61" i="12"/>
  <c r="AA60" i="12"/>
  <c r="AG60" i="12" s="1"/>
  <c r="Z60" i="12"/>
  <c r="Y60" i="12"/>
  <c r="AE60" i="12" s="1"/>
  <c r="W60" i="12"/>
  <c r="V60" i="12"/>
  <c r="O60" i="12"/>
  <c r="N60" i="12"/>
  <c r="M60" i="12"/>
  <c r="K60" i="12"/>
  <c r="J60" i="12"/>
  <c r="AA59" i="12"/>
  <c r="AG59" i="12" s="1"/>
  <c r="Z59" i="12"/>
  <c r="AF59" i="12" s="1"/>
  <c r="Y59" i="12"/>
  <c r="AE59" i="12" s="1"/>
  <c r="W59" i="12"/>
  <c r="V59" i="12"/>
  <c r="O59" i="12"/>
  <c r="N59" i="12"/>
  <c r="M59" i="12"/>
  <c r="K59" i="12"/>
  <c r="J59" i="12"/>
  <c r="AA58" i="12"/>
  <c r="AG58" i="12" s="1"/>
  <c r="Z58" i="12"/>
  <c r="AF58" i="12" s="1"/>
  <c r="Y58" i="12"/>
  <c r="AE58" i="12" s="1"/>
  <c r="W58" i="12"/>
  <c r="V58" i="12"/>
  <c r="O58" i="12"/>
  <c r="N58" i="12"/>
  <c r="M58" i="12"/>
  <c r="K58" i="12"/>
  <c r="J58" i="12"/>
  <c r="AA57" i="12"/>
  <c r="AG57" i="12" s="1"/>
  <c r="Z57" i="12"/>
  <c r="AF57" i="12" s="1"/>
  <c r="Y57" i="12"/>
  <c r="W57" i="12"/>
  <c r="V57" i="12"/>
  <c r="O57" i="12"/>
  <c r="N57" i="12"/>
  <c r="M57" i="12"/>
  <c r="K57" i="12"/>
  <c r="J57" i="12"/>
  <c r="AA56" i="12"/>
  <c r="AG56" i="12" s="1"/>
  <c r="Z56" i="12"/>
  <c r="Y56" i="12"/>
  <c r="AE56" i="12" s="1"/>
  <c r="W56" i="12"/>
  <c r="V56" i="12"/>
  <c r="O56" i="12"/>
  <c r="N56" i="12"/>
  <c r="M56" i="12"/>
  <c r="K56" i="12"/>
  <c r="J56" i="12"/>
  <c r="AA55" i="12"/>
  <c r="AG55" i="12" s="1"/>
  <c r="Z55" i="12"/>
  <c r="Y55" i="12"/>
  <c r="AE55" i="12" s="1"/>
  <c r="W55" i="12"/>
  <c r="V55" i="12"/>
  <c r="O55" i="12"/>
  <c r="N55" i="12"/>
  <c r="M55" i="12"/>
  <c r="K55" i="12"/>
  <c r="J55" i="12"/>
  <c r="AA54" i="12"/>
  <c r="AG54" i="12" s="1"/>
  <c r="Z54" i="12"/>
  <c r="AF54" i="12" s="1"/>
  <c r="Y54" i="12"/>
  <c r="AE54" i="12" s="1"/>
  <c r="W54" i="12"/>
  <c r="V54" i="12"/>
  <c r="O54" i="12"/>
  <c r="N54" i="12"/>
  <c r="M54" i="12"/>
  <c r="K54" i="12"/>
  <c r="J54" i="12"/>
  <c r="AA53" i="12"/>
  <c r="AG53" i="12" s="1"/>
  <c r="Z53" i="12"/>
  <c r="AF53" i="12" s="1"/>
  <c r="Y53" i="12"/>
  <c r="W53" i="12"/>
  <c r="V53" i="12"/>
  <c r="O53" i="12"/>
  <c r="N53" i="12"/>
  <c r="M53" i="12"/>
  <c r="K53" i="12"/>
  <c r="J53" i="12"/>
  <c r="AA52" i="12"/>
  <c r="AG52" i="12" s="1"/>
  <c r="Z52" i="12"/>
  <c r="Y52" i="12"/>
  <c r="W52" i="12"/>
  <c r="V52" i="12"/>
  <c r="O52" i="12"/>
  <c r="N52" i="12"/>
  <c r="M52" i="12"/>
  <c r="K52" i="12"/>
  <c r="J52" i="12"/>
  <c r="AA51" i="12"/>
  <c r="AG51" i="12" s="1"/>
  <c r="Z51" i="12"/>
  <c r="Y51" i="12"/>
  <c r="AE51" i="12" s="1"/>
  <c r="W51" i="12"/>
  <c r="V51" i="12"/>
  <c r="O51" i="12"/>
  <c r="N51" i="12"/>
  <c r="M51" i="12"/>
  <c r="K51" i="12"/>
  <c r="J51" i="12"/>
  <c r="AA50" i="12"/>
  <c r="AG50" i="12" s="1"/>
  <c r="Z50" i="12"/>
  <c r="AF50" i="12" s="1"/>
  <c r="Y50" i="12"/>
  <c r="AE50" i="12" s="1"/>
  <c r="W50" i="12"/>
  <c r="V50" i="12"/>
  <c r="X50" i="12" s="1"/>
  <c r="O50" i="12"/>
  <c r="N50" i="12"/>
  <c r="M50" i="12"/>
  <c r="K50" i="12"/>
  <c r="J50" i="12"/>
  <c r="AA49" i="12"/>
  <c r="AG49" i="12" s="1"/>
  <c r="Z49" i="12"/>
  <c r="AF49" i="12" s="1"/>
  <c r="Y49" i="12"/>
  <c r="W49" i="12"/>
  <c r="V49" i="12"/>
  <c r="O49" i="12"/>
  <c r="N49" i="12"/>
  <c r="M49" i="12"/>
  <c r="K49" i="12"/>
  <c r="J49" i="12"/>
  <c r="L49" i="12" s="1"/>
  <c r="AA44" i="12"/>
  <c r="AG44" i="12" s="1"/>
  <c r="Z44" i="12"/>
  <c r="AF44" i="12" s="1"/>
  <c r="Y44" i="12"/>
  <c r="W44" i="12"/>
  <c r="V44" i="12"/>
  <c r="O44" i="12"/>
  <c r="N44" i="12"/>
  <c r="M44" i="12"/>
  <c r="K44" i="12"/>
  <c r="J44" i="12"/>
  <c r="AA43" i="12"/>
  <c r="AG43" i="12" s="1"/>
  <c r="Z43" i="12"/>
  <c r="Y43" i="12"/>
  <c r="AE43" i="12" s="1"/>
  <c r="W43" i="12"/>
  <c r="V43" i="12"/>
  <c r="O43" i="12"/>
  <c r="N43" i="12"/>
  <c r="M43" i="12"/>
  <c r="K43" i="12"/>
  <c r="J43" i="12"/>
  <c r="AA42" i="12"/>
  <c r="AG42" i="12" s="1"/>
  <c r="Z42" i="12"/>
  <c r="AF42" i="12" s="1"/>
  <c r="Y42" i="12"/>
  <c r="W42" i="12"/>
  <c r="V42" i="12"/>
  <c r="O42" i="12"/>
  <c r="N42" i="12"/>
  <c r="M42" i="12"/>
  <c r="K42" i="12"/>
  <c r="J42" i="12"/>
  <c r="AA41" i="12"/>
  <c r="AG41" i="12" s="1"/>
  <c r="Z41" i="12"/>
  <c r="AF41" i="12" s="1"/>
  <c r="Y41" i="12"/>
  <c r="W41" i="12"/>
  <c r="V41" i="12"/>
  <c r="O41" i="12"/>
  <c r="N41" i="12"/>
  <c r="M41" i="12"/>
  <c r="K41" i="12"/>
  <c r="J41" i="12"/>
  <c r="AA40" i="12"/>
  <c r="AG40" i="12" s="1"/>
  <c r="Z40" i="12"/>
  <c r="Y40" i="12"/>
  <c r="AE40" i="12" s="1"/>
  <c r="W40" i="12"/>
  <c r="V40" i="12"/>
  <c r="O40" i="12"/>
  <c r="N40" i="12"/>
  <c r="M40" i="12"/>
  <c r="K40" i="12"/>
  <c r="J40" i="12"/>
  <c r="AA39" i="12"/>
  <c r="AG39" i="12" s="1"/>
  <c r="Z39" i="12"/>
  <c r="Y39" i="12"/>
  <c r="AE39" i="12" s="1"/>
  <c r="W39" i="12"/>
  <c r="V39" i="12"/>
  <c r="O39" i="12"/>
  <c r="N39" i="12"/>
  <c r="M39" i="12"/>
  <c r="K39" i="12"/>
  <c r="J39" i="12"/>
  <c r="AA38" i="12"/>
  <c r="AG38" i="12" s="1"/>
  <c r="Z38" i="12"/>
  <c r="Y38" i="12"/>
  <c r="AE38" i="12" s="1"/>
  <c r="W38" i="12"/>
  <c r="V38" i="12"/>
  <c r="O38" i="12"/>
  <c r="N38" i="12"/>
  <c r="M38" i="12"/>
  <c r="K38" i="12"/>
  <c r="J38" i="12"/>
  <c r="AA37" i="12"/>
  <c r="AG37" i="12" s="1"/>
  <c r="Z37" i="12"/>
  <c r="Y37" i="12"/>
  <c r="AE37" i="12" s="1"/>
  <c r="W37" i="12"/>
  <c r="V37" i="12"/>
  <c r="O37" i="12"/>
  <c r="N37" i="12"/>
  <c r="M37" i="12"/>
  <c r="K37" i="12"/>
  <c r="J37" i="12"/>
  <c r="AA36" i="12"/>
  <c r="AG36" i="12" s="1"/>
  <c r="Z36" i="12"/>
  <c r="Y36" i="12"/>
  <c r="AE36" i="12" s="1"/>
  <c r="W36" i="12"/>
  <c r="V36" i="12"/>
  <c r="O36" i="12"/>
  <c r="N36" i="12"/>
  <c r="M36" i="12"/>
  <c r="K36" i="12"/>
  <c r="J36" i="12"/>
  <c r="AA35" i="12"/>
  <c r="AG35" i="12" s="1"/>
  <c r="Z35" i="12"/>
  <c r="Y35" i="12"/>
  <c r="AE35" i="12" s="1"/>
  <c r="W35" i="12"/>
  <c r="V35" i="12"/>
  <c r="O35" i="12"/>
  <c r="N35" i="12"/>
  <c r="M35" i="12"/>
  <c r="K35" i="12"/>
  <c r="J35" i="12"/>
  <c r="AA34" i="12"/>
  <c r="AG34" i="12" s="1"/>
  <c r="Z34" i="12"/>
  <c r="Y34" i="12"/>
  <c r="AE34" i="12" s="1"/>
  <c r="W34" i="12"/>
  <c r="V34" i="12"/>
  <c r="O34" i="12"/>
  <c r="N34" i="12"/>
  <c r="M34" i="12"/>
  <c r="K34" i="12"/>
  <c r="J34" i="12"/>
  <c r="AA33" i="12"/>
  <c r="AG33" i="12" s="1"/>
  <c r="Z33" i="12"/>
  <c r="Y33" i="12"/>
  <c r="AE33" i="12" s="1"/>
  <c r="W33" i="12"/>
  <c r="V33" i="12"/>
  <c r="O33" i="12"/>
  <c r="N33" i="12"/>
  <c r="M33" i="12"/>
  <c r="K33" i="12"/>
  <c r="J33" i="12"/>
  <c r="AA32" i="12"/>
  <c r="AG32" i="12" s="1"/>
  <c r="Z32" i="12"/>
  <c r="Y32" i="12"/>
  <c r="AE32" i="12" s="1"/>
  <c r="W32" i="12"/>
  <c r="V32" i="12"/>
  <c r="O32" i="12"/>
  <c r="N32" i="12"/>
  <c r="M32" i="12"/>
  <c r="K32" i="12"/>
  <c r="J32" i="12"/>
  <c r="AA31" i="12"/>
  <c r="AG31" i="12" s="1"/>
  <c r="Z31" i="12"/>
  <c r="Y31" i="12"/>
  <c r="AE31" i="12" s="1"/>
  <c r="W31" i="12"/>
  <c r="V31" i="12"/>
  <c r="O31" i="12"/>
  <c r="N31" i="12"/>
  <c r="M31" i="12"/>
  <c r="K31" i="12"/>
  <c r="J31" i="12"/>
  <c r="AA30" i="12"/>
  <c r="AG30" i="12" s="1"/>
  <c r="Z30" i="12"/>
  <c r="Y30" i="12"/>
  <c r="AE30" i="12" s="1"/>
  <c r="W30" i="12"/>
  <c r="V30" i="12"/>
  <c r="O30" i="12"/>
  <c r="N30" i="12"/>
  <c r="M30" i="12"/>
  <c r="K30" i="12"/>
  <c r="J30" i="12"/>
  <c r="AA29" i="12"/>
  <c r="AG29" i="12" s="1"/>
  <c r="Z29" i="12"/>
  <c r="Y29" i="12"/>
  <c r="AE29" i="12" s="1"/>
  <c r="W29" i="12"/>
  <c r="V29" i="12"/>
  <c r="O29" i="12"/>
  <c r="N29" i="12"/>
  <c r="M29" i="12"/>
  <c r="K29" i="12"/>
  <c r="J29" i="12"/>
  <c r="AA28" i="12"/>
  <c r="AG28" i="12" s="1"/>
  <c r="Z28" i="12"/>
  <c r="Y28" i="12"/>
  <c r="AE28" i="12" s="1"/>
  <c r="W28" i="12"/>
  <c r="V28" i="12"/>
  <c r="O28" i="12"/>
  <c r="N28" i="12"/>
  <c r="M28" i="12"/>
  <c r="K28" i="12"/>
  <c r="J28" i="12"/>
  <c r="AA27" i="12"/>
  <c r="AG27" i="12" s="1"/>
  <c r="Z27" i="12"/>
  <c r="AF27" i="12" s="1"/>
  <c r="Y27" i="12"/>
  <c r="W27" i="12"/>
  <c r="V27" i="12"/>
  <c r="O27" i="12"/>
  <c r="N27" i="12"/>
  <c r="M27" i="12"/>
  <c r="K27" i="12"/>
  <c r="J27" i="12"/>
  <c r="AA26" i="12"/>
  <c r="AG26" i="12" s="1"/>
  <c r="Z26" i="12"/>
  <c r="Y26" i="12"/>
  <c r="AE26" i="12" s="1"/>
  <c r="W26" i="12"/>
  <c r="V26" i="12"/>
  <c r="X26" i="12" s="1"/>
  <c r="O26" i="12"/>
  <c r="N26" i="12"/>
  <c r="M26" i="12"/>
  <c r="K26" i="12"/>
  <c r="J26" i="12"/>
  <c r="L26" i="12" s="1"/>
  <c r="AA21" i="12"/>
  <c r="AG21" i="12" s="1"/>
  <c r="Z21" i="12"/>
  <c r="AF21" i="12" s="1"/>
  <c r="Y21" i="12"/>
  <c r="AE21" i="12" s="1"/>
  <c r="W21" i="12"/>
  <c r="V21" i="12"/>
  <c r="O21" i="12"/>
  <c r="N21" i="12"/>
  <c r="M21" i="12"/>
  <c r="K21" i="12"/>
  <c r="J21" i="12"/>
  <c r="AA20" i="12"/>
  <c r="AG20" i="12" s="1"/>
  <c r="Z20" i="12"/>
  <c r="AF20" i="12" s="1"/>
  <c r="Y20" i="12"/>
  <c r="AE20" i="12" s="1"/>
  <c r="W20" i="12"/>
  <c r="V20" i="12"/>
  <c r="O20" i="12"/>
  <c r="N20" i="12"/>
  <c r="M20" i="12"/>
  <c r="K20" i="12"/>
  <c r="J20" i="12"/>
  <c r="AA19" i="12"/>
  <c r="AG19" i="12" s="1"/>
  <c r="Z19" i="12"/>
  <c r="AF19" i="12" s="1"/>
  <c r="Y19" i="12"/>
  <c r="W19" i="12"/>
  <c r="V19" i="12"/>
  <c r="O19" i="12"/>
  <c r="N19" i="12"/>
  <c r="P19" i="12" s="1"/>
  <c r="M19" i="12"/>
  <c r="K19" i="12"/>
  <c r="J19" i="12"/>
  <c r="AA18" i="12"/>
  <c r="AG18" i="12" s="1"/>
  <c r="Z18" i="12"/>
  <c r="Y18" i="12"/>
  <c r="AE18" i="12" s="1"/>
  <c r="W18" i="12"/>
  <c r="V18" i="12"/>
  <c r="O18" i="12"/>
  <c r="N18" i="12"/>
  <c r="M18" i="12"/>
  <c r="K18" i="12"/>
  <c r="J18" i="12"/>
  <c r="AA17" i="12"/>
  <c r="AG17" i="12" s="1"/>
  <c r="Z17" i="12"/>
  <c r="Y17" i="12"/>
  <c r="AE17" i="12" s="1"/>
  <c r="W17" i="12"/>
  <c r="V17" i="12"/>
  <c r="O17" i="12"/>
  <c r="N17" i="12"/>
  <c r="M17" i="12"/>
  <c r="K17" i="12"/>
  <c r="J17" i="12"/>
  <c r="AA16" i="12"/>
  <c r="AG16" i="12" s="1"/>
  <c r="Z16" i="12"/>
  <c r="AF16" i="12" s="1"/>
  <c r="Y16" i="12"/>
  <c r="AE16" i="12" s="1"/>
  <c r="W16" i="12"/>
  <c r="V16" i="12"/>
  <c r="O16" i="12"/>
  <c r="N16" i="12"/>
  <c r="M16" i="12"/>
  <c r="K16" i="12"/>
  <c r="J16" i="12"/>
  <c r="AA15" i="12"/>
  <c r="AG15" i="12" s="1"/>
  <c r="Z15" i="12"/>
  <c r="AF15" i="12" s="1"/>
  <c r="Y15" i="12"/>
  <c r="W15" i="12"/>
  <c r="V15" i="12"/>
  <c r="O15" i="12"/>
  <c r="N15" i="12"/>
  <c r="P15" i="12" s="1"/>
  <c r="M15" i="12"/>
  <c r="K15" i="12"/>
  <c r="J15" i="12"/>
  <c r="AA14" i="12"/>
  <c r="AG14" i="12" s="1"/>
  <c r="Z14" i="12"/>
  <c r="Y14" i="12"/>
  <c r="AE14" i="12" s="1"/>
  <c r="W14" i="12"/>
  <c r="V14" i="12"/>
  <c r="O14" i="12"/>
  <c r="N14" i="12"/>
  <c r="M14" i="12"/>
  <c r="K14" i="12"/>
  <c r="J14" i="12"/>
  <c r="AA13" i="12"/>
  <c r="AG13" i="12" s="1"/>
  <c r="Z13" i="12"/>
  <c r="AF13" i="12" s="1"/>
  <c r="Y13" i="12"/>
  <c r="W13" i="12"/>
  <c r="V13" i="12"/>
  <c r="O13" i="12"/>
  <c r="N13" i="12"/>
  <c r="M13" i="12"/>
  <c r="K13" i="12"/>
  <c r="J13" i="12"/>
  <c r="AA12" i="12"/>
  <c r="AG12" i="12" s="1"/>
  <c r="Z12" i="12"/>
  <c r="AF12" i="12" s="1"/>
  <c r="Y12" i="12"/>
  <c r="W12" i="12"/>
  <c r="V12" i="12"/>
  <c r="O12" i="12"/>
  <c r="N12" i="12"/>
  <c r="M12" i="12"/>
  <c r="K12" i="12"/>
  <c r="J12" i="12"/>
  <c r="AA11" i="12"/>
  <c r="AG11" i="12" s="1"/>
  <c r="Z11" i="12"/>
  <c r="AF11" i="12" s="1"/>
  <c r="Y11" i="12"/>
  <c r="W11" i="12"/>
  <c r="V11" i="12"/>
  <c r="O11" i="12"/>
  <c r="N11" i="12"/>
  <c r="M11" i="12"/>
  <c r="K11" i="12"/>
  <c r="J11" i="12"/>
  <c r="AA10" i="12"/>
  <c r="AG10" i="12" s="1"/>
  <c r="Z10" i="12"/>
  <c r="AF10" i="12" s="1"/>
  <c r="Y10" i="12"/>
  <c r="W10" i="12"/>
  <c r="V10" i="12"/>
  <c r="O10" i="12"/>
  <c r="N10" i="12"/>
  <c r="M10" i="12"/>
  <c r="K10" i="12"/>
  <c r="J10" i="12"/>
  <c r="AA9" i="12"/>
  <c r="AG9" i="12" s="1"/>
  <c r="Z9" i="12"/>
  <c r="AF9" i="12" s="1"/>
  <c r="Y9" i="12"/>
  <c r="W9" i="12"/>
  <c r="V9" i="12"/>
  <c r="O9" i="12"/>
  <c r="N9" i="12"/>
  <c r="M9" i="12"/>
  <c r="K9" i="12"/>
  <c r="J9" i="12"/>
  <c r="AA8" i="12"/>
  <c r="AG8" i="12" s="1"/>
  <c r="Z8" i="12"/>
  <c r="AF8" i="12" s="1"/>
  <c r="Y8" i="12"/>
  <c r="W8" i="12"/>
  <c r="V8" i="12"/>
  <c r="O8" i="12"/>
  <c r="N8" i="12"/>
  <c r="M8" i="12"/>
  <c r="K8" i="12"/>
  <c r="J8" i="12"/>
  <c r="AA7" i="12"/>
  <c r="AG7" i="12" s="1"/>
  <c r="Z7" i="12"/>
  <c r="AF7" i="12" s="1"/>
  <c r="Y7" i="12"/>
  <c r="W7" i="12"/>
  <c r="V7" i="12"/>
  <c r="O7" i="12"/>
  <c r="N7" i="12"/>
  <c r="M7" i="12"/>
  <c r="K7" i="12"/>
  <c r="J7" i="12"/>
  <c r="AA6" i="12"/>
  <c r="AG6" i="12" s="1"/>
  <c r="Z6" i="12"/>
  <c r="AF6" i="12" s="1"/>
  <c r="Y6" i="12"/>
  <c r="W6" i="12"/>
  <c r="V6" i="12"/>
  <c r="O6" i="12"/>
  <c r="N6" i="12"/>
  <c r="M6" i="12"/>
  <c r="K6" i="12"/>
  <c r="J6" i="12"/>
  <c r="AA5" i="12"/>
  <c r="AG5" i="12" s="1"/>
  <c r="Z5" i="12"/>
  <c r="AF5" i="12" s="1"/>
  <c r="Y5" i="12"/>
  <c r="W5" i="12"/>
  <c r="V5" i="12"/>
  <c r="O5" i="12"/>
  <c r="N5" i="12"/>
  <c r="M5" i="12"/>
  <c r="K5" i="12"/>
  <c r="J5" i="12"/>
  <c r="AA4" i="12"/>
  <c r="AG4" i="12" s="1"/>
  <c r="Z4" i="12"/>
  <c r="AF4" i="12" s="1"/>
  <c r="Y4" i="12"/>
  <c r="W4" i="12"/>
  <c r="V4" i="12"/>
  <c r="O4" i="12"/>
  <c r="N4" i="12"/>
  <c r="M4" i="12"/>
  <c r="K4" i="12"/>
  <c r="J4" i="12"/>
  <c r="AA3" i="12"/>
  <c r="AG3" i="12" s="1"/>
  <c r="Z3" i="12"/>
  <c r="AF3" i="12" s="1"/>
  <c r="Y3" i="12"/>
  <c r="W3" i="12"/>
  <c r="V3" i="12"/>
  <c r="O3" i="12"/>
  <c r="N3" i="12"/>
  <c r="P3" i="12" s="1"/>
  <c r="R3" i="12" s="1"/>
  <c r="M3" i="12"/>
  <c r="K3" i="12"/>
  <c r="J3" i="12"/>
  <c r="L3" i="12" s="1"/>
  <c r="P102" i="12" l="1"/>
  <c r="P99" i="12"/>
  <c r="Q97" i="12"/>
  <c r="Q12" i="12"/>
  <c r="P39" i="12"/>
  <c r="P12" i="12"/>
  <c r="P98" i="12"/>
  <c r="Q33" i="12"/>
  <c r="Q37" i="12"/>
  <c r="AC95" i="12"/>
  <c r="P74" i="12"/>
  <c r="Q76" i="12"/>
  <c r="Q84" i="12"/>
  <c r="AB65" i="12"/>
  <c r="P28" i="12"/>
  <c r="P32" i="12"/>
  <c r="P21" i="12"/>
  <c r="P27" i="12"/>
  <c r="AB27" i="12"/>
  <c r="Q80" i="12"/>
  <c r="AC109" i="12"/>
  <c r="P112" i="12"/>
  <c r="P114" i="12"/>
  <c r="P36" i="12"/>
  <c r="Q85" i="12"/>
  <c r="P16" i="12"/>
  <c r="P18" i="12"/>
  <c r="Q19" i="12"/>
  <c r="P66" i="12"/>
  <c r="L73" i="12"/>
  <c r="L74" i="12" s="1"/>
  <c r="L75" i="12" s="1"/>
  <c r="L76" i="12" s="1"/>
  <c r="L77" i="12" s="1"/>
  <c r="L78" i="12" s="1"/>
  <c r="L79" i="12" s="1"/>
  <c r="L80" i="12" s="1"/>
  <c r="L81" i="12" s="1"/>
  <c r="L82" i="12" s="1"/>
  <c r="L83" i="12" s="1"/>
  <c r="L84" i="12" s="1"/>
  <c r="L85" i="12" s="1"/>
  <c r="L86" i="12" s="1"/>
  <c r="L87" i="12" s="1"/>
  <c r="L88" i="12" s="1"/>
  <c r="L89" i="12" s="1"/>
  <c r="L90" i="12" s="1"/>
  <c r="P106" i="12"/>
  <c r="P109" i="12"/>
  <c r="L4" i="12"/>
  <c r="AB15" i="12"/>
  <c r="P20" i="12"/>
  <c r="P29" i="12"/>
  <c r="Q30" i="12"/>
  <c r="P40" i="12"/>
  <c r="AC41" i="12"/>
  <c r="P67" i="12"/>
  <c r="AB67" i="12"/>
  <c r="Q72" i="12"/>
  <c r="P117" i="12"/>
  <c r="Q9" i="12"/>
  <c r="P17" i="12"/>
  <c r="P35" i="12"/>
  <c r="AC44" i="12"/>
  <c r="L50" i="12"/>
  <c r="L51" i="12" s="1"/>
  <c r="L52" i="12" s="1"/>
  <c r="L53" i="12" s="1"/>
  <c r="L54" i="12" s="1"/>
  <c r="L55" i="12" s="1"/>
  <c r="L56" i="12" s="1"/>
  <c r="L57" i="12" s="1"/>
  <c r="L58" i="12" s="1"/>
  <c r="L59" i="12" s="1"/>
  <c r="L60" i="12" s="1"/>
  <c r="L61" i="12" s="1"/>
  <c r="L62" i="12" s="1"/>
  <c r="L63" i="12" s="1"/>
  <c r="L64" i="12" s="1"/>
  <c r="L65" i="12" s="1"/>
  <c r="L66" i="12" s="1"/>
  <c r="L67" i="12" s="1"/>
  <c r="P51" i="12"/>
  <c r="P52" i="12"/>
  <c r="P60" i="12"/>
  <c r="AC64" i="12"/>
  <c r="Q75" i="12"/>
  <c r="AB84" i="12"/>
  <c r="AC90" i="12"/>
  <c r="AC104" i="12"/>
  <c r="P105" i="12"/>
  <c r="AC113" i="12"/>
  <c r="Q3" i="12"/>
  <c r="P4" i="12"/>
  <c r="R4" i="12" s="1"/>
  <c r="AB4" i="12"/>
  <c r="Q6" i="12"/>
  <c r="P7" i="12"/>
  <c r="P9" i="12"/>
  <c r="P13" i="12"/>
  <c r="AB13" i="12"/>
  <c r="L27" i="12"/>
  <c r="L28" i="12" s="1"/>
  <c r="L29" i="12" s="1"/>
  <c r="L30" i="12" s="1"/>
  <c r="L31" i="12" s="1"/>
  <c r="L32" i="12" s="1"/>
  <c r="L33" i="12" s="1"/>
  <c r="L34" i="12" s="1"/>
  <c r="L35" i="12" s="1"/>
  <c r="L36" i="12" s="1"/>
  <c r="L37" i="12" s="1"/>
  <c r="L38" i="12" s="1"/>
  <c r="L39" i="12" s="1"/>
  <c r="L40" i="12" s="1"/>
  <c r="L41" i="12" s="1"/>
  <c r="L42" i="12" s="1"/>
  <c r="L43" i="12" s="1"/>
  <c r="L44" i="12" s="1"/>
  <c r="Q73" i="12"/>
  <c r="Q77" i="12"/>
  <c r="Q81" i="12"/>
  <c r="Q89" i="12"/>
  <c r="AC108" i="12"/>
  <c r="P113" i="12"/>
  <c r="AB80" i="12"/>
  <c r="AI75" i="12"/>
  <c r="X74" i="12"/>
  <c r="X75" i="12" s="1"/>
  <c r="X76" i="12" s="1"/>
  <c r="X77" i="12" s="1"/>
  <c r="X78" i="12" s="1"/>
  <c r="X79" i="12" s="1"/>
  <c r="X80" i="12" s="1"/>
  <c r="X81" i="12" s="1"/>
  <c r="X82" i="12" s="1"/>
  <c r="X83" i="12" s="1"/>
  <c r="X84" i="12" s="1"/>
  <c r="X85" i="12" s="1"/>
  <c r="X86" i="12" s="1"/>
  <c r="X87" i="12" s="1"/>
  <c r="X88" i="12" s="1"/>
  <c r="X89" i="12" s="1"/>
  <c r="X90" i="12" s="1"/>
  <c r="AB17" i="12"/>
  <c r="AB14" i="12"/>
  <c r="X27" i="12"/>
  <c r="X28" i="12" s="1"/>
  <c r="X29" i="12" s="1"/>
  <c r="X30" i="12" s="1"/>
  <c r="X31" i="12" s="1"/>
  <c r="X32" i="12" s="1"/>
  <c r="X33" i="12" s="1"/>
  <c r="X34" i="12" s="1"/>
  <c r="X35" i="12" s="1"/>
  <c r="X36" i="12" s="1"/>
  <c r="X37" i="12" s="1"/>
  <c r="X38" i="12" s="1"/>
  <c r="X39" i="12" s="1"/>
  <c r="X40" i="12" s="1"/>
  <c r="X41" i="12" s="1"/>
  <c r="X42" i="12" s="1"/>
  <c r="X43" i="12" s="1"/>
  <c r="X44" i="12" s="1"/>
  <c r="AC49" i="12"/>
  <c r="AB49" i="12"/>
  <c r="AD49" i="12" s="1"/>
  <c r="AE49" i="12"/>
  <c r="AI49" i="12" s="1"/>
  <c r="AH50" i="12"/>
  <c r="AC61" i="12"/>
  <c r="AB61" i="12"/>
  <c r="AE61" i="12"/>
  <c r="AI61" i="12" s="1"/>
  <c r="AI73" i="12"/>
  <c r="AI16" i="12"/>
  <c r="AI20" i="12"/>
  <c r="AH89" i="12"/>
  <c r="AI21" i="12"/>
  <c r="P42" i="12"/>
  <c r="AB3" i="12"/>
  <c r="P6" i="12"/>
  <c r="Q8" i="12"/>
  <c r="AB9" i="12"/>
  <c r="Q11" i="12"/>
  <c r="AB12" i="12"/>
  <c r="Q15" i="12"/>
  <c r="Q18" i="12"/>
  <c r="AB19" i="12"/>
  <c r="Q20" i="12"/>
  <c r="Q21" i="12"/>
  <c r="P26" i="12"/>
  <c r="R26" i="12" s="1"/>
  <c r="Q27" i="12"/>
  <c r="Q29" i="12"/>
  <c r="P31" i="12"/>
  <c r="Q32" i="12"/>
  <c r="P34" i="12"/>
  <c r="Q36" i="12"/>
  <c r="P38" i="12"/>
  <c r="Q40" i="12"/>
  <c r="P49" i="12"/>
  <c r="R49" i="12" s="1"/>
  <c r="P55" i="12"/>
  <c r="AB55" i="12"/>
  <c r="P57" i="12"/>
  <c r="AB57" i="12"/>
  <c r="AC60" i="12"/>
  <c r="P62" i="12"/>
  <c r="P63" i="12"/>
  <c r="AB63" i="12"/>
  <c r="AH66" i="12"/>
  <c r="AB73" i="12"/>
  <c r="AB77" i="12"/>
  <c r="AB78" i="12"/>
  <c r="AB81" i="12"/>
  <c r="AB82" i="12"/>
  <c r="AB85" i="12"/>
  <c r="AB86" i="12"/>
  <c r="Q88" i="12"/>
  <c r="AB89" i="12"/>
  <c r="L96" i="12"/>
  <c r="L97" i="12" s="1"/>
  <c r="L98" i="12" s="1"/>
  <c r="L99" i="12" s="1"/>
  <c r="L100" i="12" s="1"/>
  <c r="L101" i="12" s="1"/>
  <c r="L102" i="12" s="1"/>
  <c r="L103" i="12" s="1"/>
  <c r="L104" i="12" s="1"/>
  <c r="L105" i="12" s="1"/>
  <c r="L106" i="12" s="1"/>
  <c r="L107" i="12" s="1"/>
  <c r="L108" i="12" s="1"/>
  <c r="L109" i="12" s="1"/>
  <c r="L110" i="12" s="1"/>
  <c r="L111" i="12" s="1"/>
  <c r="L112" i="12" s="1"/>
  <c r="L113" i="12" s="1"/>
  <c r="L114" i="12" s="1"/>
  <c r="L115" i="12" s="1"/>
  <c r="L116" i="12" s="1"/>
  <c r="L117" i="12" s="1"/>
  <c r="Q95" i="12"/>
  <c r="P97" i="12"/>
  <c r="Q99" i="12"/>
  <c r="AC100" i="12"/>
  <c r="P101" i="12"/>
  <c r="Q102" i="12"/>
  <c r="P103" i="12"/>
  <c r="AC103" i="12"/>
  <c r="P104" i="12"/>
  <c r="AG104" i="12"/>
  <c r="AH104" i="12" s="1"/>
  <c r="Q110" i="12"/>
  <c r="P111" i="12"/>
  <c r="Q114" i="12"/>
  <c r="P115" i="12"/>
  <c r="P116" i="12"/>
  <c r="L5" i="12"/>
  <c r="L6" i="12" s="1"/>
  <c r="L7" i="12" s="1"/>
  <c r="L8" i="12" s="1"/>
  <c r="L9" i="12" s="1"/>
  <c r="L10" i="12" s="1"/>
  <c r="L11" i="12" s="1"/>
  <c r="L12" i="12" s="1"/>
  <c r="L13" i="12" s="1"/>
  <c r="L14" i="12" s="1"/>
  <c r="L15" i="12" s="1"/>
  <c r="L16" i="12" s="1"/>
  <c r="L17" i="12" s="1"/>
  <c r="L18" i="12" s="1"/>
  <c r="L19" i="12" s="1"/>
  <c r="L20" i="12" s="1"/>
  <c r="L21" i="12" s="1"/>
  <c r="Q5" i="12"/>
  <c r="P8" i="12"/>
  <c r="Q10" i="12"/>
  <c r="P11" i="12"/>
  <c r="AB11" i="12"/>
  <c r="Q14" i="12"/>
  <c r="Q16" i="12"/>
  <c r="Q17" i="12"/>
  <c r="AC18" i="12"/>
  <c r="AC19" i="12"/>
  <c r="AE19" i="12"/>
  <c r="AI19" i="12" s="1"/>
  <c r="AC26" i="12"/>
  <c r="Q28" i="12"/>
  <c r="P30" i="12"/>
  <c r="P33" i="12"/>
  <c r="Q35" i="12"/>
  <c r="P37" i="12"/>
  <c r="Q39" i="12"/>
  <c r="P41" i="12"/>
  <c r="P50" i="12"/>
  <c r="P53" i="12"/>
  <c r="P54" i="12"/>
  <c r="P56" i="12"/>
  <c r="P58" i="12"/>
  <c r="P59" i="12"/>
  <c r="AB59" i="12"/>
  <c r="AH62" i="12"/>
  <c r="P65" i="12"/>
  <c r="Q74" i="12"/>
  <c r="AC76" i="12"/>
  <c r="Q78" i="12"/>
  <c r="Q79" i="12"/>
  <c r="Q82" i="12"/>
  <c r="Q83" i="12"/>
  <c r="Q86" i="12"/>
  <c r="Q87" i="12"/>
  <c r="AB88" i="12"/>
  <c r="Q96" i="12"/>
  <c r="P100" i="12"/>
  <c r="Q107" i="12"/>
  <c r="AG108" i="12"/>
  <c r="AH108" i="12" s="1"/>
  <c r="X3" i="12"/>
  <c r="X4" i="12" s="1"/>
  <c r="X5" i="12" s="1"/>
  <c r="X6" i="12" s="1"/>
  <c r="X7" i="12" s="1"/>
  <c r="X8" i="12" s="1"/>
  <c r="X9" i="12" s="1"/>
  <c r="X10" i="12" s="1"/>
  <c r="X11" i="12" s="1"/>
  <c r="X12" i="12" s="1"/>
  <c r="X13" i="12" s="1"/>
  <c r="X14" i="12" s="1"/>
  <c r="X15" i="12" s="1"/>
  <c r="X16" i="12" s="1"/>
  <c r="X17" i="12" s="1"/>
  <c r="X18" i="12" s="1"/>
  <c r="X19" i="12" s="1"/>
  <c r="X20" i="12" s="1"/>
  <c r="X21" i="12" s="1"/>
  <c r="Q4" i="12"/>
  <c r="P5" i="12"/>
  <c r="AB5" i="12"/>
  <c r="Q7" i="12"/>
  <c r="P10" i="12"/>
  <c r="Q13" i="12"/>
  <c r="P14" i="12"/>
  <c r="AC14" i="12"/>
  <c r="AC15" i="12"/>
  <c r="AE15" i="12"/>
  <c r="AH15" i="12" s="1"/>
  <c r="AB18" i="12"/>
  <c r="AB26" i="12"/>
  <c r="AD26" i="12" s="1"/>
  <c r="AC27" i="12"/>
  <c r="AE27" i="12"/>
  <c r="AI27" i="12" s="1"/>
  <c r="Q31" i="12"/>
  <c r="Q34" i="12"/>
  <c r="Q38" i="12"/>
  <c r="Q42" i="12"/>
  <c r="P43" i="12"/>
  <c r="P44" i="12"/>
  <c r="AB51" i="12"/>
  <c r="AC53" i="12"/>
  <c r="P61" i="12"/>
  <c r="P64" i="12"/>
  <c r="AE64" i="12"/>
  <c r="AC65" i="12"/>
  <c r="AE65" i="12"/>
  <c r="AI65" i="12" s="1"/>
  <c r="AF67" i="12"/>
  <c r="AH67" i="12" s="1"/>
  <c r="P72" i="12"/>
  <c r="R72" i="12" s="1"/>
  <c r="P73" i="12"/>
  <c r="AB75" i="12"/>
  <c r="P76" i="12"/>
  <c r="AB79" i="12"/>
  <c r="AB83" i="12"/>
  <c r="P96" i="12"/>
  <c r="Q106" i="12"/>
  <c r="P107" i="12"/>
  <c r="X51" i="12"/>
  <c r="X52" i="12" s="1"/>
  <c r="X53" i="12" s="1"/>
  <c r="X54" i="12" s="1"/>
  <c r="X55" i="12" s="1"/>
  <c r="X56" i="12" s="1"/>
  <c r="X57" i="12" s="1"/>
  <c r="X58" i="12" s="1"/>
  <c r="X59" i="12" s="1"/>
  <c r="X60" i="12" s="1"/>
  <c r="X61" i="12" s="1"/>
  <c r="X62" i="12" s="1"/>
  <c r="X63" i="12" s="1"/>
  <c r="X64" i="12" s="1"/>
  <c r="X65" i="12" s="1"/>
  <c r="X66" i="12" s="1"/>
  <c r="X67" i="12" s="1"/>
  <c r="AH54" i="12"/>
  <c r="AF51" i="12"/>
  <c r="AI51" i="12" s="1"/>
  <c r="AC52" i="12"/>
  <c r="AC57" i="12"/>
  <c r="AB53" i="12"/>
  <c r="AF55" i="12"/>
  <c r="AI55" i="12" s="1"/>
  <c r="AC56" i="12"/>
  <c r="AE57" i="12"/>
  <c r="AI57" i="12" s="1"/>
  <c r="AE52" i="12"/>
  <c r="AE53" i="12"/>
  <c r="AI53" i="12" s="1"/>
  <c r="AH58" i="12"/>
  <c r="AB8" i="12"/>
  <c r="AB7" i="12"/>
  <c r="AB6" i="12"/>
  <c r="AB10" i="12"/>
  <c r="AC3" i="12"/>
  <c r="AC4" i="12"/>
  <c r="AC5" i="12"/>
  <c r="AC6" i="12"/>
  <c r="AC7" i="12"/>
  <c r="AC9" i="12"/>
  <c r="AC12" i="12"/>
  <c r="AC13" i="12"/>
  <c r="Q26" i="12"/>
  <c r="Q57" i="12"/>
  <c r="Q65" i="12"/>
  <c r="AG72" i="12"/>
  <c r="AH72" i="12" s="1"/>
  <c r="AJ72" i="12" s="1"/>
  <c r="AB72" i="12"/>
  <c r="AD72" i="12" s="1"/>
  <c r="P90" i="12"/>
  <c r="Q90" i="12"/>
  <c r="AB16" i="12"/>
  <c r="AB20" i="12"/>
  <c r="AB54" i="12"/>
  <c r="AB62" i="12"/>
  <c r="AB99" i="12"/>
  <c r="AC99" i="12"/>
  <c r="AE99" i="12"/>
  <c r="AE3" i="12"/>
  <c r="AE4" i="12"/>
  <c r="AE6" i="12"/>
  <c r="AE7" i="12"/>
  <c r="AE8" i="12"/>
  <c r="AE9" i="12"/>
  <c r="AE11" i="12"/>
  <c r="AE13" i="12"/>
  <c r="AF14" i="12"/>
  <c r="AI14" i="12" s="1"/>
  <c r="AF18" i="12"/>
  <c r="AI18" i="12" s="1"/>
  <c r="AB21" i="12"/>
  <c r="AC29" i="12"/>
  <c r="AC31" i="12"/>
  <c r="AC32" i="12"/>
  <c r="AC34" i="12"/>
  <c r="AC36" i="12"/>
  <c r="AC37" i="12"/>
  <c r="AC39" i="12"/>
  <c r="AC40" i="12"/>
  <c r="AH73" i="12"/>
  <c r="AC73" i="12"/>
  <c r="AG76" i="12"/>
  <c r="AI76" i="12" s="1"/>
  <c r="AB76" i="12"/>
  <c r="X97" i="12"/>
  <c r="X98" i="12" s="1"/>
  <c r="X99" i="12" s="1"/>
  <c r="X100" i="12" s="1"/>
  <c r="X101" i="12" s="1"/>
  <c r="X102" i="12" s="1"/>
  <c r="X103" i="12" s="1"/>
  <c r="X104" i="12" s="1"/>
  <c r="X105" i="12" s="1"/>
  <c r="X106" i="12" s="1"/>
  <c r="X107" i="12" s="1"/>
  <c r="X108" i="12" s="1"/>
  <c r="X109" i="12" s="1"/>
  <c r="X110" i="12" s="1"/>
  <c r="X111" i="12" s="1"/>
  <c r="X112" i="12" s="1"/>
  <c r="X113" i="12" s="1"/>
  <c r="X114" i="12" s="1"/>
  <c r="X115" i="12" s="1"/>
  <c r="X116" i="12" s="1"/>
  <c r="X117" i="12" s="1"/>
  <c r="AC8" i="12"/>
  <c r="AC10" i="12"/>
  <c r="AC11" i="12"/>
  <c r="Q53" i="12"/>
  <c r="Q61" i="12"/>
  <c r="AG97" i="12"/>
  <c r="AH97" i="12" s="1"/>
  <c r="AC97" i="12"/>
  <c r="AH16" i="12"/>
  <c r="AF17" i="12"/>
  <c r="AI17" i="12" s="1"/>
  <c r="AH20" i="12"/>
  <c r="AB50" i="12"/>
  <c r="AD50" i="12" s="1"/>
  <c r="AB58" i="12"/>
  <c r="AB66" i="12"/>
  <c r="AG74" i="12"/>
  <c r="AH74" i="12" s="1"/>
  <c r="AB74" i="12"/>
  <c r="AE5" i="12"/>
  <c r="AE10" i="12"/>
  <c r="AE12" i="12"/>
  <c r="AC16" i="12"/>
  <c r="AC20" i="12"/>
  <c r="AH21" i="12"/>
  <c r="AF26" i="12"/>
  <c r="AI26" i="12" s="1"/>
  <c r="AC28" i="12"/>
  <c r="AC30" i="12"/>
  <c r="AC33" i="12"/>
  <c r="AC35" i="12"/>
  <c r="AC38" i="12"/>
  <c r="AB41" i="12"/>
  <c r="AE41" i="12"/>
  <c r="AF43" i="12"/>
  <c r="AI43" i="12" s="1"/>
  <c r="AC43" i="12"/>
  <c r="AH61" i="12"/>
  <c r="AC72" i="12"/>
  <c r="AC17" i="12"/>
  <c r="AC21" i="12"/>
  <c r="AF28" i="12"/>
  <c r="AI28" i="12" s="1"/>
  <c r="AB28" i="12"/>
  <c r="AF29" i="12"/>
  <c r="AI29" i="12" s="1"/>
  <c r="AB29" i="12"/>
  <c r="AF30" i="12"/>
  <c r="AI30" i="12" s="1"/>
  <c r="AB30" i="12"/>
  <c r="AF31" i="12"/>
  <c r="AI31" i="12" s="1"/>
  <c r="AB31" i="12"/>
  <c r="AF32" i="12"/>
  <c r="AI32" i="12" s="1"/>
  <c r="AB32" i="12"/>
  <c r="AF33" i="12"/>
  <c r="AI33" i="12" s="1"/>
  <c r="AB33" i="12"/>
  <c r="AF34" i="12"/>
  <c r="AI34" i="12" s="1"/>
  <c r="AB34" i="12"/>
  <c r="AF35" i="12"/>
  <c r="AI35" i="12" s="1"/>
  <c r="AB35" i="12"/>
  <c r="AF36" i="12"/>
  <c r="AI36" i="12" s="1"/>
  <c r="AB36" i="12"/>
  <c r="AF37" i="12"/>
  <c r="AI37" i="12" s="1"/>
  <c r="AB37" i="12"/>
  <c r="AF38" i="12"/>
  <c r="AI38" i="12" s="1"/>
  <c r="AB38" i="12"/>
  <c r="AF39" i="12"/>
  <c r="AI39" i="12" s="1"/>
  <c r="AB39" i="12"/>
  <c r="AF40" i="12"/>
  <c r="AI40" i="12" s="1"/>
  <c r="AB40" i="12"/>
  <c r="AB42" i="12"/>
  <c r="AC42" i="12"/>
  <c r="AE42" i="12"/>
  <c r="Q43" i="12"/>
  <c r="Q50" i="12"/>
  <c r="AI50" i="12"/>
  <c r="Q51" i="12"/>
  <c r="Q52" i="12"/>
  <c r="AB52" i="12"/>
  <c r="AF52" i="12"/>
  <c r="Q54" i="12"/>
  <c r="AI54" i="12"/>
  <c r="Q55" i="12"/>
  <c r="Q56" i="12"/>
  <c r="AB56" i="12"/>
  <c r="AF56" i="12"/>
  <c r="AH56" i="12" s="1"/>
  <c r="Q58" i="12"/>
  <c r="AI58" i="12"/>
  <c r="Q59" i="12"/>
  <c r="AI59" i="12"/>
  <c r="AH59" i="12"/>
  <c r="Q60" i="12"/>
  <c r="AB60" i="12"/>
  <c r="AF60" i="12"/>
  <c r="AH60" i="12" s="1"/>
  <c r="Q62" i="12"/>
  <c r="AI62" i="12"/>
  <c r="Q63" i="12"/>
  <c r="AI63" i="12"/>
  <c r="AH63" i="12"/>
  <c r="Q64" i="12"/>
  <c r="AB64" i="12"/>
  <c r="AF64" i="12"/>
  <c r="Q66" i="12"/>
  <c r="AI66" i="12"/>
  <c r="Q67" i="12"/>
  <c r="AI67" i="12"/>
  <c r="AC74" i="12"/>
  <c r="P75" i="12"/>
  <c r="AH75" i="12"/>
  <c r="AC75" i="12"/>
  <c r="AF80" i="12"/>
  <c r="AI80" i="12" s="1"/>
  <c r="AF84" i="12"/>
  <c r="AH84" i="12" s="1"/>
  <c r="AB87" i="12"/>
  <c r="AF87" i="12"/>
  <c r="AI87" i="12" s="1"/>
  <c r="AB95" i="12"/>
  <c r="AD95" i="12" s="1"/>
  <c r="AE95" i="12"/>
  <c r="Q41" i="12"/>
  <c r="AB44" i="12"/>
  <c r="Q49" i="12"/>
  <c r="AC50" i="12"/>
  <c r="AC54" i="12"/>
  <c r="AC58" i="12"/>
  <c r="AC62" i="12"/>
  <c r="AC66" i="12"/>
  <c r="AI100" i="12"/>
  <c r="AH100" i="12"/>
  <c r="AB101" i="12"/>
  <c r="AE101" i="12"/>
  <c r="AC101" i="12"/>
  <c r="AB106" i="12"/>
  <c r="AC106" i="12"/>
  <c r="AE106" i="12"/>
  <c r="AB43" i="12"/>
  <c r="Q44" i="12"/>
  <c r="AE44" i="12"/>
  <c r="AC51" i="12"/>
  <c r="AC55" i="12"/>
  <c r="AC59" i="12"/>
  <c r="AC63" i="12"/>
  <c r="AC67" i="12"/>
  <c r="AE90" i="12"/>
  <c r="AB90" i="12"/>
  <c r="AC98" i="12"/>
  <c r="AB110" i="12"/>
  <c r="AC110" i="12"/>
  <c r="AE110" i="12"/>
  <c r="AG112" i="12"/>
  <c r="AH112" i="12" s="1"/>
  <c r="AC112" i="12"/>
  <c r="P89" i="12"/>
  <c r="AI89" i="12"/>
  <c r="AC89" i="12"/>
  <c r="P95" i="12"/>
  <c r="R95" i="12" s="1"/>
  <c r="AB98" i="12"/>
  <c r="AE98" i="12"/>
  <c r="P77" i="12"/>
  <c r="AI77" i="12"/>
  <c r="AC77" i="12"/>
  <c r="AH77" i="12"/>
  <c r="P78" i="12"/>
  <c r="AI78" i="12"/>
  <c r="AC78" i="12"/>
  <c r="AH78" i="12"/>
  <c r="P79" i="12"/>
  <c r="AI79" i="12"/>
  <c r="AC79" i="12"/>
  <c r="AH79" i="12"/>
  <c r="P80" i="12"/>
  <c r="AC80" i="12"/>
  <c r="P81" i="12"/>
  <c r="AI81" i="12"/>
  <c r="AC81" i="12"/>
  <c r="AH81" i="12"/>
  <c r="P82" i="12"/>
  <c r="AI82" i="12"/>
  <c r="AC82" i="12"/>
  <c r="AH82" i="12"/>
  <c r="P83" i="12"/>
  <c r="AI83" i="12"/>
  <c r="AC83" i="12"/>
  <c r="AH83" i="12"/>
  <c r="P84" i="12"/>
  <c r="AI84" i="12"/>
  <c r="AC84" i="12"/>
  <c r="P85" i="12"/>
  <c r="AI85" i="12"/>
  <c r="AC85" i="12"/>
  <c r="AH85" i="12"/>
  <c r="P86" i="12"/>
  <c r="AI86" i="12"/>
  <c r="AC86" i="12"/>
  <c r="AH86" i="12"/>
  <c r="P87" i="12"/>
  <c r="AC87" i="12"/>
  <c r="P88" i="12"/>
  <c r="AI88" i="12"/>
  <c r="AC88" i="12"/>
  <c r="AH88" i="12"/>
  <c r="AB96" i="12"/>
  <c r="AC96" i="12"/>
  <c r="AE96" i="12"/>
  <c r="AB105" i="12"/>
  <c r="AE105" i="12"/>
  <c r="AC105" i="12"/>
  <c r="Q111" i="12"/>
  <c r="AI111" i="12"/>
  <c r="AH111" i="12"/>
  <c r="AB97" i="12"/>
  <c r="Q98" i="12"/>
  <c r="AB102" i="12"/>
  <c r="AC102" i="12"/>
  <c r="AE102" i="12"/>
  <c r="AI107" i="12"/>
  <c r="AH107" i="12"/>
  <c r="AC111" i="12"/>
  <c r="AB113" i="12"/>
  <c r="AE113" i="12"/>
  <c r="AF115" i="12"/>
  <c r="AI115" i="12" s="1"/>
  <c r="AC115" i="12"/>
  <c r="Q100" i="12"/>
  <c r="AI103" i="12"/>
  <c r="AH103" i="12"/>
  <c r="AC107" i="12"/>
  <c r="P108" i="12"/>
  <c r="AB109" i="12"/>
  <c r="AE109" i="12"/>
  <c r="AB114" i="12"/>
  <c r="AC114" i="12"/>
  <c r="AE114" i="12"/>
  <c r="Q115" i="12"/>
  <c r="AI117" i="12"/>
  <c r="AB100" i="12"/>
  <c r="Q101" i="12"/>
  <c r="AB104" i="12"/>
  <c r="Q105" i="12"/>
  <c r="AB108" i="12"/>
  <c r="Q109" i="12"/>
  <c r="AB112" i="12"/>
  <c r="Q113" i="12"/>
  <c r="AB116" i="12"/>
  <c r="Q117" i="12"/>
  <c r="AB103" i="12"/>
  <c r="Q104" i="12"/>
  <c r="AB107" i="12"/>
  <c r="Q108" i="12"/>
  <c r="AB111" i="12"/>
  <c r="Q112" i="12"/>
  <c r="AB115" i="12"/>
  <c r="Q116" i="12"/>
  <c r="AE116" i="12"/>
  <c r="AC117" i="12"/>
  <c r="AH117" i="12"/>
  <c r="AC116" i="12"/>
  <c r="AB117" i="12"/>
  <c r="AA117" i="10"/>
  <c r="AG117" i="10" s="1"/>
  <c r="Z117" i="10"/>
  <c r="AF117" i="10" s="1"/>
  <c r="Y117" i="10"/>
  <c r="W117" i="10"/>
  <c r="V117" i="10"/>
  <c r="P117" i="10"/>
  <c r="O117" i="10"/>
  <c r="N117" i="10"/>
  <c r="M117" i="10"/>
  <c r="K117" i="10"/>
  <c r="J117" i="10"/>
  <c r="AA116" i="10"/>
  <c r="AG116" i="10" s="1"/>
  <c r="Z116" i="10"/>
  <c r="AF116" i="10" s="1"/>
  <c r="Y116" i="10"/>
  <c r="W116" i="10"/>
  <c r="V116" i="10"/>
  <c r="O116" i="10"/>
  <c r="N116" i="10"/>
  <c r="M116" i="10"/>
  <c r="K116" i="10"/>
  <c r="J116" i="10"/>
  <c r="AA115" i="10"/>
  <c r="AG115" i="10" s="1"/>
  <c r="Z115" i="10"/>
  <c r="Y115" i="10"/>
  <c r="AE115" i="10" s="1"/>
  <c r="W115" i="10"/>
  <c r="V115" i="10"/>
  <c r="O115" i="10"/>
  <c r="N115" i="10"/>
  <c r="M115" i="10"/>
  <c r="K115" i="10"/>
  <c r="J115" i="10"/>
  <c r="AA114" i="10"/>
  <c r="AG114" i="10" s="1"/>
  <c r="Z114" i="10"/>
  <c r="Y114" i="10"/>
  <c r="AE114" i="10" s="1"/>
  <c r="W114" i="10"/>
  <c r="V114" i="10"/>
  <c r="O114" i="10"/>
  <c r="N114" i="10"/>
  <c r="M114" i="10"/>
  <c r="K114" i="10"/>
  <c r="J114" i="10"/>
  <c r="AE113" i="10"/>
  <c r="AA113" i="10"/>
  <c r="AG113" i="10" s="1"/>
  <c r="Z113" i="10"/>
  <c r="AF113" i="10" s="1"/>
  <c r="AH113" i="10" s="1"/>
  <c r="Y113" i="10"/>
  <c r="W113" i="10"/>
  <c r="V113" i="10"/>
  <c r="O113" i="10"/>
  <c r="N113" i="10"/>
  <c r="M113" i="10"/>
  <c r="K113" i="10"/>
  <c r="J113" i="10"/>
  <c r="AA112" i="10"/>
  <c r="AG112" i="10" s="1"/>
  <c r="Z112" i="10"/>
  <c r="Y112" i="10"/>
  <c r="AE112" i="10" s="1"/>
  <c r="W112" i="10"/>
  <c r="V112" i="10"/>
  <c r="O112" i="10"/>
  <c r="N112" i="10"/>
  <c r="M112" i="10"/>
  <c r="K112" i="10"/>
  <c r="J112" i="10"/>
  <c r="AE111" i="10"/>
  <c r="AA111" i="10"/>
  <c r="AG111" i="10" s="1"/>
  <c r="Z111" i="10"/>
  <c r="Y111" i="10"/>
  <c r="W111" i="10"/>
  <c r="V111" i="10"/>
  <c r="O111" i="10"/>
  <c r="N111" i="10"/>
  <c r="M111" i="10"/>
  <c r="K111" i="10"/>
  <c r="J111" i="10"/>
  <c r="AA110" i="10"/>
  <c r="AG110" i="10" s="1"/>
  <c r="Z110" i="10"/>
  <c r="AF110" i="10" s="1"/>
  <c r="Y110" i="10"/>
  <c r="AE110" i="10" s="1"/>
  <c r="W110" i="10"/>
  <c r="V110" i="10"/>
  <c r="O110" i="10"/>
  <c r="N110" i="10"/>
  <c r="M110" i="10"/>
  <c r="K110" i="10"/>
  <c r="J110" i="10"/>
  <c r="AF109" i="10"/>
  <c r="AA109" i="10"/>
  <c r="Z109" i="10"/>
  <c r="Y109" i="10"/>
  <c r="AE109" i="10" s="1"/>
  <c r="W109" i="10"/>
  <c r="V109" i="10"/>
  <c r="O109" i="10"/>
  <c r="N109" i="10"/>
  <c r="M109" i="10"/>
  <c r="K109" i="10"/>
  <c r="J109" i="10"/>
  <c r="AA108" i="10"/>
  <c r="AG108" i="10" s="1"/>
  <c r="Z108" i="10"/>
  <c r="AF108" i="10" s="1"/>
  <c r="Y108" i="10"/>
  <c r="W108" i="10"/>
  <c r="V108" i="10"/>
  <c r="O108" i="10"/>
  <c r="N108" i="10"/>
  <c r="M108" i="10"/>
  <c r="Q108" i="10" s="1"/>
  <c r="K108" i="10"/>
  <c r="J108" i="10"/>
  <c r="AE107" i="10"/>
  <c r="AA107" i="10"/>
  <c r="AG107" i="10" s="1"/>
  <c r="Z107" i="10"/>
  <c r="AF107" i="10" s="1"/>
  <c r="Y107" i="10"/>
  <c r="W107" i="10"/>
  <c r="V107" i="10"/>
  <c r="O107" i="10"/>
  <c r="N107" i="10"/>
  <c r="M107" i="10"/>
  <c r="K107" i="10"/>
  <c r="J107" i="10"/>
  <c r="AA106" i="10"/>
  <c r="AG106" i="10" s="1"/>
  <c r="Z106" i="10"/>
  <c r="Y106" i="10"/>
  <c r="AE106" i="10" s="1"/>
  <c r="W106" i="10"/>
  <c r="V106" i="10"/>
  <c r="O106" i="10"/>
  <c r="N106" i="10"/>
  <c r="M106" i="10"/>
  <c r="K106" i="10"/>
  <c r="J106" i="10"/>
  <c r="AE105" i="10"/>
  <c r="AI105" i="10" s="1"/>
  <c r="AA105" i="10"/>
  <c r="AG105" i="10" s="1"/>
  <c r="Z105" i="10"/>
  <c r="AF105" i="10" s="1"/>
  <c r="Y105" i="10"/>
  <c r="W105" i="10"/>
  <c r="V105" i="10"/>
  <c r="O105" i="10"/>
  <c r="N105" i="10"/>
  <c r="M105" i="10"/>
  <c r="K105" i="10"/>
  <c r="J105" i="10"/>
  <c r="AA104" i="10"/>
  <c r="AG104" i="10" s="1"/>
  <c r="Z104" i="10"/>
  <c r="Y104" i="10"/>
  <c r="W104" i="10"/>
  <c r="V104" i="10"/>
  <c r="O104" i="10"/>
  <c r="N104" i="10"/>
  <c r="M104" i="10"/>
  <c r="K104" i="10"/>
  <c r="J104" i="10"/>
  <c r="AA103" i="10"/>
  <c r="AG103" i="10" s="1"/>
  <c r="Z103" i="10"/>
  <c r="Y103" i="10"/>
  <c r="W103" i="10"/>
  <c r="V103" i="10"/>
  <c r="O103" i="10"/>
  <c r="N103" i="10"/>
  <c r="M103" i="10"/>
  <c r="K103" i="10"/>
  <c r="J103" i="10"/>
  <c r="AA102" i="10"/>
  <c r="AG102" i="10" s="1"/>
  <c r="Z102" i="10"/>
  <c r="AF102" i="10" s="1"/>
  <c r="Y102" i="10"/>
  <c r="W102" i="10"/>
  <c r="V102" i="10"/>
  <c r="O102" i="10"/>
  <c r="N102" i="10"/>
  <c r="M102" i="10"/>
  <c r="K102" i="10"/>
  <c r="J102" i="10"/>
  <c r="AA101" i="10"/>
  <c r="AG101" i="10" s="1"/>
  <c r="Z101" i="10"/>
  <c r="AF101" i="10" s="1"/>
  <c r="Y101" i="10"/>
  <c r="AE101" i="10" s="1"/>
  <c r="W101" i="10"/>
  <c r="V101" i="10"/>
  <c r="O101" i="10"/>
  <c r="N101" i="10"/>
  <c r="M101" i="10"/>
  <c r="K101" i="10"/>
  <c r="J101" i="10"/>
  <c r="AA100" i="10"/>
  <c r="AG100" i="10" s="1"/>
  <c r="Z100" i="10"/>
  <c r="AF100" i="10" s="1"/>
  <c r="Y100" i="10"/>
  <c r="W100" i="10"/>
  <c r="V100" i="10"/>
  <c r="O100" i="10"/>
  <c r="N100" i="10"/>
  <c r="M100" i="10"/>
  <c r="K100" i="10"/>
  <c r="J100" i="10"/>
  <c r="AE99" i="10"/>
  <c r="AA99" i="10"/>
  <c r="AG99" i="10" s="1"/>
  <c r="Z99" i="10"/>
  <c r="Y99" i="10"/>
  <c r="W99" i="10"/>
  <c r="V99" i="10"/>
  <c r="O99" i="10"/>
  <c r="N99" i="10"/>
  <c r="M99" i="10"/>
  <c r="K99" i="10"/>
  <c r="J99" i="10"/>
  <c r="AA98" i="10"/>
  <c r="AG98" i="10" s="1"/>
  <c r="Z98" i="10"/>
  <c r="AF98" i="10" s="1"/>
  <c r="Y98" i="10"/>
  <c r="AE98" i="10" s="1"/>
  <c r="W98" i="10"/>
  <c r="V98" i="10"/>
  <c r="O98" i="10"/>
  <c r="N98" i="10"/>
  <c r="M98" i="10"/>
  <c r="K98" i="10"/>
  <c r="J98" i="10"/>
  <c r="AA97" i="10"/>
  <c r="AG97" i="10" s="1"/>
  <c r="Z97" i="10"/>
  <c r="AF97" i="10" s="1"/>
  <c r="Y97" i="10"/>
  <c r="W97" i="10"/>
  <c r="V97" i="10"/>
  <c r="O97" i="10"/>
  <c r="N97" i="10"/>
  <c r="M97" i="10"/>
  <c r="K97" i="10"/>
  <c r="J97" i="10"/>
  <c r="AA96" i="10"/>
  <c r="AG96" i="10" s="1"/>
  <c r="Z96" i="10"/>
  <c r="Y96" i="10"/>
  <c r="AC96" i="10" s="1"/>
  <c r="W96" i="10"/>
  <c r="V96" i="10"/>
  <c r="X96" i="10" s="1"/>
  <c r="O96" i="10"/>
  <c r="N96" i="10"/>
  <c r="M96" i="10"/>
  <c r="K96" i="10"/>
  <c r="J96" i="10"/>
  <c r="AA95" i="10"/>
  <c r="AG95" i="10" s="1"/>
  <c r="Z95" i="10"/>
  <c r="Y95" i="10"/>
  <c r="W95" i="10"/>
  <c r="V95" i="10"/>
  <c r="O95" i="10"/>
  <c r="N95" i="10"/>
  <c r="M95" i="10"/>
  <c r="L95" i="10"/>
  <c r="L96" i="10" s="1"/>
  <c r="K95" i="10"/>
  <c r="J95" i="10"/>
  <c r="AA90" i="10"/>
  <c r="AG90" i="10" s="1"/>
  <c r="Z90" i="10"/>
  <c r="Y90" i="10"/>
  <c r="AE90" i="10" s="1"/>
  <c r="W90" i="10"/>
  <c r="V90" i="10"/>
  <c r="O90" i="10"/>
  <c r="N90" i="10"/>
  <c r="M90" i="10"/>
  <c r="K90" i="10"/>
  <c r="J90" i="10"/>
  <c r="AA89" i="10"/>
  <c r="AG89" i="10" s="1"/>
  <c r="Z89" i="10"/>
  <c r="AF89" i="10" s="1"/>
  <c r="Y89" i="10"/>
  <c r="W89" i="10"/>
  <c r="V89" i="10"/>
  <c r="O89" i="10"/>
  <c r="N89" i="10"/>
  <c r="M89" i="10"/>
  <c r="K89" i="10"/>
  <c r="J89" i="10"/>
  <c r="AA88" i="10"/>
  <c r="AG88" i="10" s="1"/>
  <c r="Z88" i="10"/>
  <c r="AF88" i="10" s="1"/>
  <c r="Y88" i="10"/>
  <c r="AE88" i="10" s="1"/>
  <c r="W88" i="10"/>
  <c r="V88" i="10"/>
  <c r="O88" i="10"/>
  <c r="N88" i="10"/>
  <c r="M88" i="10"/>
  <c r="K88" i="10"/>
  <c r="J88" i="10"/>
  <c r="AA87" i="10"/>
  <c r="AG87" i="10" s="1"/>
  <c r="Z87" i="10"/>
  <c r="AF87" i="10" s="1"/>
  <c r="Y87" i="10"/>
  <c r="AE87" i="10" s="1"/>
  <c r="W87" i="10"/>
  <c r="V87" i="10"/>
  <c r="O87" i="10"/>
  <c r="N87" i="10"/>
  <c r="P87" i="10" s="1"/>
  <c r="M87" i="10"/>
  <c r="K87" i="10"/>
  <c r="J87" i="10"/>
  <c r="AG86" i="10"/>
  <c r="AA86" i="10"/>
  <c r="Z86" i="10"/>
  <c r="AF86" i="10" s="1"/>
  <c r="Y86" i="10"/>
  <c r="AE86" i="10" s="1"/>
  <c r="W86" i="10"/>
  <c r="V86" i="10"/>
  <c r="O86" i="10"/>
  <c r="N86" i="10"/>
  <c r="M86" i="10"/>
  <c r="K86" i="10"/>
  <c r="J86" i="10"/>
  <c r="AA85" i="10"/>
  <c r="AG85" i="10" s="1"/>
  <c r="Z85" i="10"/>
  <c r="AF85" i="10" s="1"/>
  <c r="Y85" i="10"/>
  <c r="W85" i="10"/>
  <c r="V85" i="10"/>
  <c r="O85" i="10"/>
  <c r="N85" i="10"/>
  <c r="M85" i="10"/>
  <c r="K85" i="10"/>
  <c r="J85" i="10"/>
  <c r="AA84" i="10"/>
  <c r="Z84" i="10"/>
  <c r="AF84" i="10" s="1"/>
  <c r="Y84" i="10"/>
  <c r="AE84" i="10" s="1"/>
  <c r="W84" i="10"/>
  <c r="V84" i="10"/>
  <c r="O84" i="10"/>
  <c r="N84" i="10"/>
  <c r="P84" i="10" s="1"/>
  <c r="M84" i="10"/>
  <c r="K84" i="10"/>
  <c r="J84" i="10"/>
  <c r="AA83" i="10"/>
  <c r="AG83" i="10" s="1"/>
  <c r="Z83" i="10"/>
  <c r="AF83" i="10" s="1"/>
  <c r="Y83" i="10"/>
  <c r="W83" i="10"/>
  <c r="V83" i="10"/>
  <c r="O83" i="10"/>
  <c r="N83" i="10"/>
  <c r="M83" i="10"/>
  <c r="K83" i="10"/>
  <c r="J83" i="10"/>
  <c r="AA82" i="10"/>
  <c r="AG82" i="10" s="1"/>
  <c r="Z82" i="10"/>
  <c r="AF82" i="10" s="1"/>
  <c r="Y82" i="10"/>
  <c r="AC82" i="10" s="1"/>
  <c r="W82" i="10"/>
  <c r="V82" i="10"/>
  <c r="O82" i="10"/>
  <c r="N82" i="10"/>
  <c r="M82" i="10"/>
  <c r="K82" i="10"/>
  <c r="J82" i="10"/>
  <c r="AA81" i="10"/>
  <c r="AG81" i="10" s="1"/>
  <c r="Z81" i="10"/>
  <c r="AF81" i="10" s="1"/>
  <c r="Y81" i="10"/>
  <c r="AC81" i="10" s="1"/>
  <c r="W81" i="10"/>
  <c r="V81" i="10"/>
  <c r="O81" i="10"/>
  <c r="N81" i="10"/>
  <c r="M81" i="10"/>
  <c r="K81" i="10"/>
  <c r="J81" i="10"/>
  <c r="AA80" i="10"/>
  <c r="AG80" i="10" s="1"/>
  <c r="Z80" i="10"/>
  <c r="AF80" i="10" s="1"/>
  <c r="Y80" i="10"/>
  <c r="W80" i="10"/>
  <c r="V80" i="10"/>
  <c r="O80" i="10"/>
  <c r="N80" i="10"/>
  <c r="M80" i="10"/>
  <c r="K80" i="10"/>
  <c r="J80" i="10"/>
  <c r="AA79" i="10"/>
  <c r="AG79" i="10" s="1"/>
  <c r="Z79" i="10"/>
  <c r="AF79" i="10" s="1"/>
  <c r="Y79" i="10"/>
  <c r="W79" i="10"/>
  <c r="V79" i="10"/>
  <c r="O79" i="10"/>
  <c r="N79" i="10"/>
  <c r="M79" i="10"/>
  <c r="K79" i="10"/>
  <c r="J79" i="10"/>
  <c r="AA78" i="10"/>
  <c r="AG78" i="10" s="1"/>
  <c r="Z78" i="10"/>
  <c r="AF78" i="10" s="1"/>
  <c r="Y78" i="10"/>
  <c r="W78" i="10"/>
  <c r="V78" i="10"/>
  <c r="O78" i="10"/>
  <c r="N78" i="10"/>
  <c r="M78" i="10"/>
  <c r="K78" i="10"/>
  <c r="J78" i="10"/>
  <c r="AA77" i="10"/>
  <c r="AG77" i="10" s="1"/>
  <c r="Z77" i="10"/>
  <c r="AF77" i="10" s="1"/>
  <c r="Y77" i="10"/>
  <c r="AE77" i="10" s="1"/>
  <c r="W77" i="10"/>
  <c r="V77" i="10"/>
  <c r="O77" i="10"/>
  <c r="N77" i="10"/>
  <c r="M77" i="10"/>
  <c r="K77" i="10"/>
  <c r="J77" i="10"/>
  <c r="AE76" i="10"/>
  <c r="AA76" i="10"/>
  <c r="AG76" i="10" s="1"/>
  <c r="Z76" i="10"/>
  <c r="AF76" i="10" s="1"/>
  <c r="Y76" i="10"/>
  <c r="W76" i="10"/>
  <c r="V76" i="10"/>
  <c r="O76" i="10"/>
  <c r="N76" i="10"/>
  <c r="M76" i="10"/>
  <c r="K76" i="10"/>
  <c r="J76" i="10"/>
  <c r="AA75" i="10"/>
  <c r="AG75" i="10" s="1"/>
  <c r="Z75" i="10"/>
  <c r="AF75" i="10" s="1"/>
  <c r="Y75" i="10"/>
  <c r="AE75" i="10" s="1"/>
  <c r="W75" i="10"/>
  <c r="V75" i="10"/>
  <c r="O75" i="10"/>
  <c r="N75" i="10"/>
  <c r="M75" i="10"/>
  <c r="K75" i="10"/>
  <c r="J75" i="10"/>
  <c r="AA74" i="10"/>
  <c r="AG74" i="10" s="1"/>
  <c r="Z74" i="10"/>
  <c r="AF74" i="10" s="1"/>
  <c r="Y74" i="10"/>
  <c r="W74" i="10"/>
  <c r="V74" i="10"/>
  <c r="O74" i="10"/>
  <c r="N74" i="10"/>
  <c r="M74" i="10"/>
  <c r="P74" i="10" s="1"/>
  <c r="K74" i="10"/>
  <c r="J74" i="10"/>
  <c r="AA73" i="10"/>
  <c r="AG73" i="10" s="1"/>
  <c r="Z73" i="10"/>
  <c r="AF73" i="10" s="1"/>
  <c r="Y73" i="10"/>
  <c r="AE73" i="10" s="1"/>
  <c r="W73" i="10"/>
  <c r="V73" i="10"/>
  <c r="X73" i="10" s="1"/>
  <c r="O73" i="10"/>
  <c r="N73" i="10"/>
  <c r="M73" i="10"/>
  <c r="Q73" i="10" s="1"/>
  <c r="K73" i="10"/>
  <c r="J73" i="10"/>
  <c r="AF72" i="10"/>
  <c r="AA72" i="10"/>
  <c r="AG72" i="10" s="1"/>
  <c r="Z72" i="10"/>
  <c r="Y72" i="10"/>
  <c r="AE72" i="10" s="1"/>
  <c r="V72" i="10"/>
  <c r="W72" i="10" s="1"/>
  <c r="O72" i="10"/>
  <c r="N72" i="10"/>
  <c r="M72" i="10"/>
  <c r="K72" i="10"/>
  <c r="J72" i="10"/>
  <c r="L72" i="10" s="1"/>
  <c r="AA67" i="10"/>
  <c r="Z67" i="10"/>
  <c r="AF67" i="10" s="1"/>
  <c r="Y67" i="10"/>
  <c r="AE67" i="10" s="1"/>
  <c r="W67" i="10"/>
  <c r="V67" i="10"/>
  <c r="O67" i="10"/>
  <c r="N67" i="10"/>
  <c r="M67" i="10"/>
  <c r="K67" i="10"/>
  <c r="J67" i="10"/>
  <c r="AA66" i="10"/>
  <c r="AG66" i="10" s="1"/>
  <c r="Z66" i="10"/>
  <c r="AF66" i="10" s="1"/>
  <c r="Y66" i="10"/>
  <c r="W66" i="10"/>
  <c r="V66" i="10"/>
  <c r="O66" i="10"/>
  <c r="N66" i="10"/>
  <c r="M66" i="10"/>
  <c r="Q66" i="10" s="1"/>
  <c r="K66" i="10"/>
  <c r="J66" i="10"/>
  <c r="AA65" i="10"/>
  <c r="AG65" i="10" s="1"/>
  <c r="Z65" i="10"/>
  <c r="AF65" i="10" s="1"/>
  <c r="Y65" i="10"/>
  <c r="W65" i="10"/>
  <c r="V65" i="10"/>
  <c r="O65" i="10"/>
  <c r="N65" i="10"/>
  <c r="M65" i="10"/>
  <c r="P65" i="10" s="1"/>
  <c r="K65" i="10"/>
  <c r="J65" i="10"/>
  <c r="AA64" i="10"/>
  <c r="AG64" i="10" s="1"/>
  <c r="Z64" i="10"/>
  <c r="AF64" i="10" s="1"/>
  <c r="Y64" i="10"/>
  <c r="AE64" i="10" s="1"/>
  <c r="W64" i="10"/>
  <c r="V64" i="10"/>
  <c r="O64" i="10"/>
  <c r="N64" i="10"/>
  <c r="M64" i="10"/>
  <c r="K64" i="10"/>
  <c r="J64" i="10"/>
  <c r="AA63" i="10"/>
  <c r="Z63" i="10"/>
  <c r="AF63" i="10" s="1"/>
  <c r="Y63" i="10"/>
  <c r="AE63" i="10" s="1"/>
  <c r="W63" i="10"/>
  <c r="V63" i="10"/>
  <c r="O63" i="10"/>
  <c r="N63" i="10"/>
  <c r="M63" i="10"/>
  <c r="Q63" i="10" s="1"/>
  <c r="K63" i="10"/>
  <c r="J63" i="10"/>
  <c r="AA62" i="10"/>
  <c r="AG62" i="10" s="1"/>
  <c r="Z62" i="10"/>
  <c r="Y62" i="10"/>
  <c r="W62" i="10"/>
  <c r="V62" i="10"/>
  <c r="O62" i="10"/>
  <c r="N62" i="10"/>
  <c r="M62" i="10"/>
  <c r="K62" i="10"/>
  <c r="J62" i="10"/>
  <c r="AA61" i="10"/>
  <c r="AG61" i="10" s="1"/>
  <c r="Z61" i="10"/>
  <c r="AF61" i="10" s="1"/>
  <c r="Y61" i="10"/>
  <c r="W61" i="10"/>
  <c r="V61" i="10"/>
  <c r="O61" i="10"/>
  <c r="N61" i="10"/>
  <c r="M61" i="10"/>
  <c r="K61" i="10"/>
  <c r="J61" i="10"/>
  <c r="AF60" i="10"/>
  <c r="AA60" i="10"/>
  <c r="AG60" i="10" s="1"/>
  <c r="Z60" i="10"/>
  <c r="Y60" i="10"/>
  <c r="AE60" i="10" s="1"/>
  <c r="W60" i="10"/>
  <c r="V60" i="10"/>
  <c r="O60" i="10"/>
  <c r="N60" i="10"/>
  <c r="M60" i="10"/>
  <c r="K60" i="10"/>
  <c r="J60" i="10"/>
  <c r="AA59" i="10"/>
  <c r="Z59" i="10"/>
  <c r="AF59" i="10" s="1"/>
  <c r="Y59" i="10"/>
  <c r="AE59" i="10" s="1"/>
  <c r="W59" i="10"/>
  <c r="V59" i="10"/>
  <c r="O59" i="10"/>
  <c r="N59" i="10"/>
  <c r="M59" i="10"/>
  <c r="K59" i="10"/>
  <c r="J59" i="10"/>
  <c r="AA58" i="10"/>
  <c r="AG58" i="10" s="1"/>
  <c r="Z58" i="10"/>
  <c r="AF58" i="10" s="1"/>
  <c r="Y58" i="10"/>
  <c r="W58" i="10"/>
  <c r="V58" i="10"/>
  <c r="O58" i="10"/>
  <c r="N58" i="10"/>
  <c r="M58" i="10"/>
  <c r="K58" i="10"/>
  <c r="J58" i="10"/>
  <c r="AF57" i="10"/>
  <c r="AA57" i="10"/>
  <c r="AG57" i="10" s="1"/>
  <c r="Z57" i="10"/>
  <c r="Y57" i="10"/>
  <c r="AC57" i="10" s="1"/>
  <c r="W57" i="10"/>
  <c r="V57" i="10"/>
  <c r="O57" i="10"/>
  <c r="N57" i="10"/>
  <c r="M57" i="10"/>
  <c r="K57" i="10"/>
  <c r="J57" i="10"/>
  <c r="AF56" i="10"/>
  <c r="AA56" i="10"/>
  <c r="AG56" i="10" s="1"/>
  <c r="Z56" i="10"/>
  <c r="Y56" i="10"/>
  <c r="W56" i="10"/>
  <c r="V56" i="10"/>
  <c r="O56" i="10"/>
  <c r="N56" i="10"/>
  <c r="M56" i="10"/>
  <c r="K56" i="10"/>
  <c r="J56" i="10"/>
  <c r="AA55" i="10"/>
  <c r="Z55" i="10"/>
  <c r="AF55" i="10" s="1"/>
  <c r="Y55" i="10"/>
  <c r="AE55" i="10" s="1"/>
  <c r="W55" i="10"/>
  <c r="V55" i="10"/>
  <c r="O55" i="10"/>
  <c r="N55" i="10"/>
  <c r="M55" i="10"/>
  <c r="K55" i="10"/>
  <c r="J55" i="10"/>
  <c r="AA54" i="10"/>
  <c r="AG54" i="10" s="1"/>
  <c r="Z54" i="10"/>
  <c r="AF54" i="10" s="1"/>
  <c r="Y54" i="10"/>
  <c r="W54" i="10"/>
  <c r="V54" i="10"/>
  <c r="O54" i="10"/>
  <c r="N54" i="10"/>
  <c r="M54" i="10"/>
  <c r="Q54" i="10" s="1"/>
  <c r="K54" i="10"/>
  <c r="J54" i="10"/>
  <c r="AA53" i="10"/>
  <c r="AG53" i="10" s="1"/>
  <c r="Z53" i="10"/>
  <c r="AF53" i="10" s="1"/>
  <c r="Y53" i="10"/>
  <c r="W53" i="10"/>
  <c r="V53" i="10"/>
  <c r="O53" i="10"/>
  <c r="N53" i="10"/>
  <c r="M53" i="10"/>
  <c r="P53" i="10" s="1"/>
  <c r="K53" i="10"/>
  <c r="J53" i="10"/>
  <c r="AA52" i="10"/>
  <c r="AG52" i="10" s="1"/>
  <c r="Z52" i="10"/>
  <c r="AF52" i="10" s="1"/>
  <c r="Y52" i="10"/>
  <c r="AE52" i="10" s="1"/>
  <c r="W52" i="10"/>
  <c r="V52" i="10"/>
  <c r="O52" i="10"/>
  <c r="N52" i="10"/>
  <c r="M52" i="10"/>
  <c r="K52" i="10"/>
  <c r="J52" i="10"/>
  <c r="AA51" i="10"/>
  <c r="Z51" i="10"/>
  <c r="AF51" i="10" s="1"/>
  <c r="Y51" i="10"/>
  <c r="AE51" i="10" s="1"/>
  <c r="W51" i="10"/>
  <c r="V51" i="10"/>
  <c r="O51" i="10"/>
  <c r="N51" i="10"/>
  <c r="M51" i="10"/>
  <c r="K51" i="10"/>
  <c r="J51" i="10"/>
  <c r="AA50" i="10"/>
  <c r="AG50" i="10" s="1"/>
  <c r="Z50" i="10"/>
  <c r="AF50" i="10" s="1"/>
  <c r="Y50" i="10"/>
  <c r="AC50" i="10" s="1"/>
  <c r="X50" i="10"/>
  <c r="X51" i="10" s="1"/>
  <c r="W50" i="10"/>
  <c r="V50" i="10"/>
  <c r="O50" i="10"/>
  <c r="Q50" i="10" s="1"/>
  <c r="N50" i="10"/>
  <c r="M50" i="10"/>
  <c r="K50" i="10"/>
  <c r="J50" i="10"/>
  <c r="AA49" i="10"/>
  <c r="AG49" i="10" s="1"/>
  <c r="Z49" i="10"/>
  <c r="AF49" i="10" s="1"/>
  <c r="Y49" i="10"/>
  <c r="AC49" i="10" s="1"/>
  <c r="W49" i="10"/>
  <c r="V49" i="10"/>
  <c r="O49" i="10"/>
  <c r="N49" i="10"/>
  <c r="M49" i="10"/>
  <c r="K49" i="10"/>
  <c r="J49" i="10"/>
  <c r="L49" i="10" s="1"/>
  <c r="L50" i="10" s="1"/>
  <c r="L51" i="10" s="1"/>
  <c r="L52" i="10" s="1"/>
  <c r="AA44" i="10"/>
  <c r="AG44" i="10" s="1"/>
  <c r="Z44" i="10"/>
  <c r="Y44" i="10"/>
  <c r="W44" i="10"/>
  <c r="V44" i="10"/>
  <c r="O44" i="10"/>
  <c r="N44" i="10"/>
  <c r="M44" i="10"/>
  <c r="K44" i="10"/>
  <c r="J44" i="10"/>
  <c r="AE43" i="10"/>
  <c r="AA43" i="10"/>
  <c r="AG43" i="10" s="1"/>
  <c r="Z43" i="10"/>
  <c r="Y43" i="10"/>
  <c r="W43" i="10"/>
  <c r="V43" i="10"/>
  <c r="O43" i="10"/>
  <c r="N43" i="10"/>
  <c r="M43" i="10"/>
  <c r="K43" i="10"/>
  <c r="J43" i="10"/>
  <c r="AA42" i="10"/>
  <c r="AG42" i="10" s="1"/>
  <c r="Z42" i="10"/>
  <c r="Y42" i="10"/>
  <c r="AE42" i="10" s="1"/>
  <c r="W42" i="10"/>
  <c r="V42" i="10"/>
  <c r="O42" i="10"/>
  <c r="N42" i="10"/>
  <c r="M42" i="10"/>
  <c r="K42" i="10"/>
  <c r="J42" i="10"/>
  <c r="AA41" i="10"/>
  <c r="AG41" i="10" s="1"/>
  <c r="Z41" i="10"/>
  <c r="Y41" i="10"/>
  <c r="W41" i="10"/>
  <c r="V41" i="10"/>
  <c r="O41" i="10"/>
  <c r="N41" i="10"/>
  <c r="M41" i="10"/>
  <c r="K41" i="10"/>
  <c r="J41" i="10"/>
  <c r="AA40" i="10"/>
  <c r="AG40" i="10" s="1"/>
  <c r="Z40" i="10"/>
  <c r="Y40" i="10"/>
  <c r="AE40" i="10" s="1"/>
  <c r="W40" i="10"/>
  <c r="V40" i="10"/>
  <c r="O40" i="10"/>
  <c r="N40" i="10"/>
  <c r="M40" i="10"/>
  <c r="K40" i="10"/>
  <c r="J40" i="10"/>
  <c r="AA39" i="10"/>
  <c r="AG39" i="10" s="1"/>
  <c r="Z39" i="10"/>
  <c r="AF39" i="10" s="1"/>
  <c r="Y39" i="10"/>
  <c r="AE39" i="10" s="1"/>
  <c r="W39" i="10"/>
  <c r="V39" i="10"/>
  <c r="O39" i="10"/>
  <c r="N39" i="10"/>
  <c r="M39" i="10"/>
  <c r="K39" i="10"/>
  <c r="J39" i="10"/>
  <c r="AA38" i="10"/>
  <c r="AG38" i="10" s="1"/>
  <c r="Z38" i="10"/>
  <c r="AF38" i="10" s="1"/>
  <c r="Y38" i="10"/>
  <c r="AE38" i="10" s="1"/>
  <c r="W38" i="10"/>
  <c r="V38" i="10"/>
  <c r="O38" i="10"/>
  <c r="Q38" i="10" s="1"/>
  <c r="N38" i="10"/>
  <c r="M38" i="10"/>
  <c r="K38" i="10"/>
  <c r="J38" i="10"/>
  <c r="AA37" i="10"/>
  <c r="AG37" i="10" s="1"/>
  <c r="Z37" i="10"/>
  <c r="AF37" i="10" s="1"/>
  <c r="Y37" i="10"/>
  <c r="AE37" i="10" s="1"/>
  <c r="W37" i="10"/>
  <c r="V37" i="10"/>
  <c r="O37" i="10"/>
  <c r="N37" i="10"/>
  <c r="Q37" i="10" s="1"/>
  <c r="M37" i="10"/>
  <c r="K37" i="10"/>
  <c r="J37" i="10"/>
  <c r="AF36" i="10"/>
  <c r="AA36" i="10"/>
  <c r="Z36" i="10"/>
  <c r="Y36" i="10"/>
  <c r="AE36" i="10" s="1"/>
  <c r="W36" i="10"/>
  <c r="V36" i="10"/>
  <c r="O36" i="10"/>
  <c r="N36" i="10"/>
  <c r="M36" i="10"/>
  <c r="K36" i="10"/>
  <c r="J36" i="10"/>
  <c r="AF35" i="10"/>
  <c r="AA35" i="10"/>
  <c r="AG35" i="10" s="1"/>
  <c r="Z35" i="10"/>
  <c r="Y35" i="10"/>
  <c r="W35" i="10"/>
  <c r="V35" i="10"/>
  <c r="O35" i="10"/>
  <c r="N35" i="10"/>
  <c r="Q35" i="10" s="1"/>
  <c r="M35" i="10"/>
  <c r="K35" i="10"/>
  <c r="J35" i="10"/>
  <c r="AA34" i="10"/>
  <c r="AG34" i="10" s="1"/>
  <c r="Z34" i="10"/>
  <c r="AF34" i="10" s="1"/>
  <c r="Y34" i="10"/>
  <c r="AE34" i="10" s="1"/>
  <c r="W34" i="10"/>
  <c r="V34" i="10"/>
  <c r="O34" i="10"/>
  <c r="N34" i="10"/>
  <c r="M34" i="10"/>
  <c r="Q34" i="10" s="1"/>
  <c r="K34" i="10"/>
  <c r="J34" i="10"/>
  <c r="AA33" i="10"/>
  <c r="AG33" i="10" s="1"/>
  <c r="Z33" i="10"/>
  <c r="AF33" i="10" s="1"/>
  <c r="Y33" i="10"/>
  <c r="AE33" i="10" s="1"/>
  <c r="W33" i="10"/>
  <c r="V33" i="10"/>
  <c r="O33" i="10"/>
  <c r="N33" i="10"/>
  <c r="M33" i="10"/>
  <c r="K33" i="10"/>
  <c r="J33" i="10"/>
  <c r="AA32" i="10"/>
  <c r="AG32" i="10" s="1"/>
  <c r="Z32" i="10"/>
  <c r="AF32" i="10" s="1"/>
  <c r="Y32" i="10"/>
  <c r="AE32" i="10" s="1"/>
  <c r="W32" i="10"/>
  <c r="V32" i="10"/>
  <c r="O32" i="10"/>
  <c r="N32" i="10"/>
  <c r="Q32" i="10" s="1"/>
  <c r="M32" i="10"/>
  <c r="K32" i="10"/>
  <c r="J32" i="10"/>
  <c r="AA31" i="10"/>
  <c r="AG31" i="10" s="1"/>
  <c r="Z31" i="10"/>
  <c r="AF31" i="10" s="1"/>
  <c r="Y31" i="10"/>
  <c r="AE31" i="10" s="1"/>
  <c r="W31" i="10"/>
  <c r="V31" i="10"/>
  <c r="O31" i="10"/>
  <c r="N31" i="10"/>
  <c r="M31" i="10"/>
  <c r="K31" i="10"/>
  <c r="J31" i="10"/>
  <c r="AA30" i="10"/>
  <c r="AG30" i="10" s="1"/>
  <c r="Z30" i="10"/>
  <c r="AF30" i="10" s="1"/>
  <c r="Y30" i="10"/>
  <c r="AE30" i="10" s="1"/>
  <c r="W30" i="10"/>
  <c r="V30" i="10"/>
  <c r="O30" i="10"/>
  <c r="N30" i="10"/>
  <c r="Q30" i="10" s="1"/>
  <c r="M30" i="10"/>
  <c r="K30" i="10"/>
  <c r="J30" i="10"/>
  <c r="AA29" i="10"/>
  <c r="AG29" i="10" s="1"/>
  <c r="Z29" i="10"/>
  <c r="AF29" i="10" s="1"/>
  <c r="Y29" i="10"/>
  <c r="AE29" i="10" s="1"/>
  <c r="W29" i="10"/>
  <c r="V29" i="10"/>
  <c r="O29" i="10"/>
  <c r="N29" i="10"/>
  <c r="M29" i="10"/>
  <c r="K29" i="10"/>
  <c r="J29" i="10"/>
  <c r="AA28" i="10"/>
  <c r="AG28" i="10" s="1"/>
  <c r="Z28" i="10"/>
  <c r="AF28" i="10" s="1"/>
  <c r="Y28" i="10"/>
  <c r="AE28" i="10" s="1"/>
  <c r="W28" i="10"/>
  <c r="V28" i="10"/>
  <c r="O28" i="10"/>
  <c r="N28" i="10"/>
  <c r="M28" i="10"/>
  <c r="K28" i="10"/>
  <c r="J28" i="10"/>
  <c r="AG27" i="10"/>
  <c r="AA27" i="10"/>
  <c r="Z27" i="10"/>
  <c r="AF27" i="10" s="1"/>
  <c r="Y27" i="10"/>
  <c r="AE27" i="10" s="1"/>
  <c r="W27" i="10"/>
  <c r="V27" i="10"/>
  <c r="O27" i="10"/>
  <c r="N27" i="10"/>
  <c r="M27" i="10"/>
  <c r="K27" i="10"/>
  <c r="J27" i="10"/>
  <c r="AF26" i="10"/>
  <c r="AA26" i="10"/>
  <c r="AG26" i="10" s="1"/>
  <c r="Z26" i="10"/>
  <c r="Y26" i="10"/>
  <c r="W26" i="10"/>
  <c r="V26" i="10"/>
  <c r="X26" i="10" s="1"/>
  <c r="O26" i="10"/>
  <c r="N26" i="10"/>
  <c r="M26" i="10"/>
  <c r="P26" i="10" s="1"/>
  <c r="R26" i="10" s="1"/>
  <c r="K26" i="10"/>
  <c r="J26" i="10"/>
  <c r="L26" i="10" s="1"/>
  <c r="AA21" i="10"/>
  <c r="AG21" i="10" s="1"/>
  <c r="Z21" i="10"/>
  <c r="AF21" i="10" s="1"/>
  <c r="Y21" i="10"/>
  <c r="AE21" i="10" s="1"/>
  <c r="W21" i="10"/>
  <c r="V21" i="10"/>
  <c r="O21" i="10"/>
  <c r="N21" i="10"/>
  <c r="M21" i="10"/>
  <c r="K21" i="10"/>
  <c r="J21" i="10"/>
  <c r="AA20" i="10"/>
  <c r="AG20" i="10" s="1"/>
  <c r="Z20" i="10"/>
  <c r="AF20" i="10" s="1"/>
  <c r="Y20" i="10"/>
  <c r="AE20" i="10" s="1"/>
  <c r="W20" i="10"/>
  <c r="V20" i="10"/>
  <c r="O20" i="10"/>
  <c r="N20" i="10"/>
  <c r="M20" i="10"/>
  <c r="K20" i="10"/>
  <c r="J20" i="10"/>
  <c r="AA19" i="10"/>
  <c r="AG19" i="10" s="1"/>
  <c r="Z19" i="10"/>
  <c r="AF19" i="10" s="1"/>
  <c r="Y19" i="10"/>
  <c r="AE19" i="10" s="1"/>
  <c r="W19" i="10"/>
  <c r="V19" i="10"/>
  <c r="O19" i="10"/>
  <c r="N19" i="10"/>
  <c r="M19" i="10"/>
  <c r="K19" i="10"/>
  <c r="J19" i="10"/>
  <c r="AA18" i="10"/>
  <c r="AG18" i="10" s="1"/>
  <c r="Z18" i="10"/>
  <c r="AB18" i="10" s="1"/>
  <c r="Y18" i="10"/>
  <c r="AE18" i="10" s="1"/>
  <c r="W18" i="10"/>
  <c r="V18" i="10"/>
  <c r="O18" i="10"/>
  <c r="N18" i="10"/>
  <c r="M18" i="10"/>
  <c r="K18" i="10"/>
  <c r="J18" i="10"/>
  <c r="AA17" i="10"/>
  <c r="AG17" i="10" s="1"/>
  <c r="Z17" i="10"/>
  <c r="AF17" i="10" s="1"/>
  <c r="Y17" i="10"/>
  <c r="AE17" i="10" s="1"/>
  <c r="W17" i="10"/>
  <c r="V17" i="10"/>
  <c r="O17" i="10"/>
  <c r="N17" i="10"/>
  <c r="M17" i="10"/>
  <c r="K17" i="10"/>
  <c r="J17" i="10"/>
  <c r="AA16" i="10"/>
  <c r="AG16" i="10" s="1"/>
  <c r="Z16" i="10"/>
  <c r="AF16" i="10" s="1"/>
  <c r="Y16" i="10"/>
  <c r="AE16" i="10" s="1"/>
  <c r="W16" i="10"/>
  <c r="V16" i="10"/>
  <c r="O16" i="10"/>
  <c r="N16" i="10"/>
  <c r="M16" i="10"/>
  <c r="K16" i="10"/>
  <c r="J16" i="10"/>
  <c r="AA15" i="10"/>
  <c r="AG15" i="10" s="1"/>
  <c r="Z15" i="10"/>
  <c r="AF15" i="10" s="1"/>
  <c r="Y15" i="10"/>
  <c r="AE15" i="10" s="1"/>
  <c r="W15" i="10"/>
  <c r="V15" i="10"/>
  <c r="O15" i="10"/>
  <c r="N15" i="10"/>
  <c r="M15" i="10"/>
  <c r="K15" i="10"/>
  <c r="J15" i="10"/>
  <c r="AA14" i="10"/>
  <c r="AG14" i="10" s="1"/>
  <c r="Z14" i="10"/>
  <c r="Y14" i="10"/>
  <c r="AE14" i="10" s="1"/>
  <c r="W14" i="10"/>
  <c r="V14" i="10"/>
  <c r="O14" i="10"/>
  <c r="N14" i="10"/>
  <c r="M14" i="10"/>
  <c r="K14" i="10"/>
  <c r="J14" i="10"/>
  <c r="AA13" i="10"/>
  <c r="AG13" i="10" s="1"/>
  <c r="Z13" i="10"/>
  <c r="AF13" i="10" s="1"/>
  <c r="Y13" i="10"/>
  <c r="AE13" i="10" s="1"/>
  <c r="W13" i="10"/>
  <c r="V13" i="10"/>
  <c r="O13" i="10"/>
  <c r="N13" i="10"/>
  <c r="M13" i="10"/>
  <c r="K13" i="10"/>
  <c r="J13" i="10"/>
  <c r="AA12" i="10"/>
  <c r="AG12" i="10" s="1"/>
  <c r="Z12" i="10"/>
  <c r="AF12" i="10" s="1"/>
  <c r="Y12" i="10"/>
  <c r="AE12" i="10" s="1"/>
  <c r="W12" i="10"/>
  <c r="V12" i="10"/>
  <c r="O12" i="10"/>
  <c r="N12" i="10"/>
  <c r="P12" i="10" s="1"/>
  <c r="M12" i="10"/>
  <c r="Q12" i="10" s="1"/>
  <c r="K12" i="10"/>
  <c r="J12" i="10"/>
  <c r="AF11" i="10"/>
  <c r="AA11" i="10"/>
  <c r="AG11" i="10" s="1"/>
  <c r="Z11" i="10"/>
  <c r="Y11" i="10"/>
  <c r="AE11" i="10" s="1"/>
  <c r="W11" i="10"/>
  <c r="V11" i="10"/>
  <c r="O11" i="10"/>
  <c r="N11" i="10"/>
  <c r="P11" i="10" s="1"/>
  <c r="M11" i="10"/>
  <c r="K11" i="10"/>
  <c r="J11" i="10"/>
  <c r="AF10" i="10"/>
  <c r="AA10" i="10"/>
  <c r="AG10" i="10" s="1"/>
  <c r="Z10" i="10"/>
  <c r="Y10" i="10"/>
  <c r="AE10" i="10" s="1"/>
  <c r="W10" i="10"/>
  <c r="V10" i="10"/>
  <c r="O10" i="10"/>
  <c r="N10" i="10"/>
  <c r="P10" i="10" s="1"/>
  <c r="M10" i="10"/>
  <c r="K10" i="10"/>
  <c r="J10" i="10"/>
  <c r="AA9" i="10"/>
  <c r="AG9" i="10" s="1"/>
  <c r="Z9" i="10"/>
  <c r="AF9" i="10" s="1"/>
  <c r="Y9" i="10"/>
  <c r="AE9" i="10" s="1"/>
  <c r="W9" i="10"/>
  <c r="V9" i="10"/>
  <c r="O9" i="10"/>
  <c r="N9" i="10"/>
  <c r="M9" i="10"/>
  <c r="K9" i="10"/>
  <c r="J9" i="10"/>
  <c r="AA8" i="10"/>
  <c r="Z8" i="10"/>
  <c r="AF8" i="10" s="1"/>
  <c r="Y8" i="10"/>
  <c r="AE8" i="10" s="1"/>
  <c r="W8" i="10"/>
  <c r="V8" i="10"/>
  <c r="O8" i="10"/>
  <c r="N8" i="10"/>
  <c r="P8" i="10" s="1"/>
  <c r="M8" i="10"/>
  <c r="K8" i="10"/>
  <c r="J8" i="10"/>
  <c r="AA7" i="10"/>
  <c r="AG7" i="10" s="1"/>
  <c r="Z7" i="10"/>
  <c r="AF7" i="10" s="1"/>
  <c r="Y7" i="10"/>
  <c r="W7" i="10"/>
  <c r="V7" i="10"/>
  <c r="O7" i="10"/>
  <c r="N7" i="10"/>
  <c r="M7" i="10"/>
  <c r="K7" i="10"/>
  <c r="J7" i="10"/>
  <c r="AA6" i="10"/>
  <c r="AG6" i="10" s="1"/>
  <c r="Z6" i="10"/>
  <c r="Y6" i="10"/>
  <c r="AE6" i="10" s="1"/>
  <c r="W6" i="10"/>
  <c r="V6" i="10"/>
  <c r="O6" i="10"/>
  <c r="N6" i="10"/>
  <c r="M6" i="10"/>
  <c r="K6" i="10"/>
  <c r="J6" i="10"/>
  <c r="AA5" i="10"/>
  <c r="AG5" i="10" s="1"/>
  <c r="Z5" i="10"/>
  <c r="AF5" i="10" s="1"/>
  <c r="Y5" i="10"/>
  <c r="AE5" i="10" s="1"/>
  <c r="W5" i="10"/>
  <c r="V5" i="10"/>
  <c r="O5" i="10"/>
  <c r="N5" i="10"/>
  <c r="P5" i="10" s="1"/>
  <c r="M5" i="10"/>
  <c r="Q5" i="10" s="1"/>
  <c r="K5" i="10"/>
  <c r="J5" i="10"/>
  <c r="AF4" i="10"/>
  <c r="AA4" i="10"/>
  <c r="AG4" i="10" s="1"/>
  <c r="Z4" i="10"/>
  <c r="Y4" i="10"/>
  <c r="AE4" i="10" s="1"/>
  <c r="W4" i="10"/>
  <c r="V4" i="10"/>
  <c r="O4" i="10"/>
  <c r="N4" i="10"/>
  <c r="P4" i="10" s="1"/>
  <c r="M4" i="10"/>
  <c r="K4" i="10"/>
  <c r="J4" i="10"/>
  <c r="AA3" i="10"/>
  <c r="AG3" i="10" s="1"/>
  <c r="Z3" i="10"/>
  <c r="AF3" i="10" s="1"/>
  <c r="Y3" i="10"/>
  <c r="W3" i="10"/>
  <c r="V3" i="10"/>
  <c r="X3" i="10" s="1"/>
  <c r="O3" i="10"/>
  <c r="N3" i="10"/>
  <c r="M3" i="10"/>
  <c r="K3" i="10"/>
  <c r="J3" i="10"/>
  <c r="L3" i="10" s="1"/>
  <c r="L4" i="10" s="1"/>
  <c r="L5" i="10" s="1"/>
  <c r="P20" i="10" l="1"/>
  <c r="P98" i="10"/>
  <c r="AH98" i="10"/>
  <c r="AB115" i="10"/>
  <c r="Q16" i="10"/>
  <c r="Q18" i="10"/>
  <c r="AF18" i="10"/>
  <c r="AI18" i="10" s="1"/>
  <c r="Q21" i="10"/>
  <c r="Q31" i="10"/>
  <c r="Q39" i="10"/>
  <c r="P42" i="10"/>
  <c r="Q51" i="10"/>
  <c r="Q52" i="10"/>
  <c r="Q55" i="10"/>
  <c r="P56" i="10"/>
  <c r="P60" i="10"/>
  <c r="P78" i="10"/>
  <c r="P90" i="10"/>
  <c r="AC95" i="10"/>
  <c r="AB100" i="10"/>
  <c r="P102" i="10"/>
  <c r="Q103" i="10"/>
  <c r="AB103" i="10"/>
  <c r="P104" i="10"/>
  <c r="P113" i="10"/>
  <c r="AI113" i="10"/>
  <c r="AB116" i="10"/>
  <c r="X4" i="10"/>
  <c r="X5" i="10" s="1"/>
  <c r="X6" i="10" s="1"/>
  <c r="X7" i="10" s="1"/>
  <c r="X8" i="10" s="1"/>
  <c r="X9" i="10" s="1"/>
  <c r="X10" i="10" s="1"/>
  <c r="X11" i="10" s="1"/>
  <c r="X12" i="10" s="1"/>
  <c r="X13" i="10" s="1"/>
  <c r="X14" i="10" s="1"/>
  <c r="X15" i="10" s="1"/>
  <c r="X16" i="10" s="1"/>
  <c r="X17" i="10" s="1"/>
  <c r="X18" i="10" s="1"/>
  <c r="X19" i="10" s="1"/>
  <c r="X20" i="10" s="1"/>
  <c r="X21" i="10" s="1"/>
  <c r="P7" i="10"/>
  <c r="AB14" i="10"/>
  <c r="Q15" i="10"/>
  <c r="P16" i="10"/>
  <c r="X27" i="10"/>
  <c r="P30" i="10"/>
  <c r="AB36" i="10"/>
  <c r="AC41" i="10"/>
  <c r="P54" i="10"/>
  <c r="AC62" i="10"/>
  <c r="P75" i="10"/>
  <c r="Q81" i="10"/>
  <c r="P95" i="10"/>
  <c r="R95" i="10" s="1"/>
  <c r="AB101" i="10"/>
  <c r="AB102" i="10"/>
  <c r="P110" i="10"/>
  <c r="Q111" i="10"/>
  <c r="AB111" i="10"/>
  <c r="P115" i="10"/>
  <c r="AD3" i="12"/>
  <c r="AD4" i="12" s="1"/>
  <c r="AD5" i="12" s="1"/>
  <c r="AD6" i="12" s="1"/>
  <c r="AD7" i="12" s="1"/>
  <c r="AD8" i="12" s="1"/>
  <c r="AD9" i="12" s="1"/>
  <c r="AD10" i="12" s="1"/>
  <c r="AD11" i="12" s="1"/>
  <c r="AD12" i="12" s="1"/>
  <c r="AD13" i="12" s="1"/>
  <c r="AD14" i="12" s="1"/>
  <c r="AD15" i="12" s="1"/>
  <c r="AD16" i="12" s="1"/>
  <c r="AD17" i="12" s="1"/>
  <c r="AD18" i="12" s="1"/>
  <c r="AD19" i="12" s="1"/>
  <c r="AD20" i="12" s="1"/>
  <c r="AD21" i="12" s="1"/>
  <c r="Q72" i="10"/>
  <c r="P72" i="10"/>
  <c r="R72" i="10" s="1"/>
  <c r="L6" i="10"/>
  <c r="L7" i="10" s="1"/>
  <c r="L8" i="10" s="1"/>
  <c r="L9" i="10" s="1"/>
  <c r="L10" i="10" s="1"/>
  <c r="L11" i="10" s="1"/>
  <c r="L12" i="10" s="1"/>
  <c r="L13" i="10" s="1"/>
  <c r="L14" i="10" s="1"/>
  <c r="L15" i="10" s="1"/>
  <c r="L16" i="10" s="1"/>
  <c r="L17" i="10" s="1"/>
  <c r="L18" i="10" s="1"/>
  <c r="L19" i="10" s="1"/>
  <c r="L20" i="10" s="1"/>
  <c r="L21" i="10" s="1"/>
  <c r="Q8" i="10"/>
  <c r="Q10" i="10"/>
  <c r="Q11" i="10"/>
  <c r="AB11" i="10"/>
  <c r="P13" i="10"/>
  <c r="Q27" i="10"/>
  <c r="P28" i="10"/>
  <c r="Q28" i="10"/>
  <c r="P36" i="10"/>
  <c r="Q36" i="10"/>
  <c r="P38" i="10"/>
  <c r="P41" i="10"/>
  <c r="AB49" i="10"/>
  <c r="AD49" i="10" s="1"/>
  <c r="X52" i="10"/>
  <c r="AB50" i="10"/>
  <c r="P52" i="10"/>
  <c r="Q59" i="10"/>
  <c r="Q61" i="10"/>
  <c r="P61" i="10"/>
  <c r="AB62" i="10"/>
  <c r="AF62" i="10"/>
  <c r="AH62" i="10" s="1"/>
  <c r="X74" i="10"/>
  <c r="P80" i="10"/>
  <c r="Q86" i="10"/>
  <c r="P88" i="10"/>
  <c r="Q88" i="10"/>
  <c r="P89" i="10"/>
  <c r="AB90" i="10"/>
  <c r="AF90" i="10"/>
  <c r="AI90" i="10" s="1"/>
  <c r="L97" i="10"/>
  <c r="L98" i="10" s="1"/>
  <c r="L99" i="10" s="1"/>
  <c r="L100" i="10" s="1"/>
  <c r="L101" i="10" s="1"/>
  <c r="L102" i="10" s="1"/>
  <c r="L103" i="10" s="1"/>
  <c r="L104" i="10" s="1"/>
  <c r="L105" i="10" s="1"/>
  <c r="L106" i="10" s="1"/>
  <c r="L107" i="10" s="1"/>
  <c r="L108" i="10" s="1"/>
  <c r="L109" i="10" s="1"/>
  <c r="L110" i="10" s="1"/>
  <c r="L111" i="10" s="1"/>
  <c r="L112" i="10" s="1"/>
  <c r="L113" i="10" s="1"/>
  <c r="L114" i="10" s="1"/>
  <c r="L115" i="10" s="1"/>
  <c r="L116" i="10" s="1"/>
  <c r="L117" i="10" s="1"/>
  <c r="AB95" i="10"/>
  <c r="AD95" i="10" s="1"/>
  <c r="Q100" i="10"/>
  <c r="P100" i="10"/>
  <c r="AH105" i="10"/>
  <c r="P106" i="10"/>
  <c r="AB108" i="10"/>
  <c r="P112" i="10"/>
  <c r="AC113" i="10"/>
  <c r="Q114" i="10"/>
  <c r="AF115" i="10"/>
  <c r="AI115" i="10" s="1"/>
  <c r="AC116" i="10"/>
  <c r="AE116" i="10"/>
  <c r="AE3" i="10"/>
  <c r="AI3" i="10" s="1"/>
  <c r="AB3" i="10"/>
  <c r="AB6" i="10"/>
  <c r="AF6" i="10"/>
  <c r="P40" i="10"/>
  <c r="Q40" i="10"/>
  <c r="AE95" i="10"/>
  <c r="L53" i="10"/>
  <c r="L54" i="10" s="1"/>
  <c r="L55" i="10" s="1"/>
  <c r="L56" i="10" s="1"/>
  <c r="L57" i="10" s="1"/>
  <c r="L58" i="10" s="1"/>
  <c r="L59" i="10" s="1"/>
  <c r="L60" i="10" s="1"/>
  <c r="L61" i="10" s="1"/>
  <c r="L62" i="10" s="1"/>
  <c r="L63" i="10" s="1"/>
  <c r="L64" i="10" s="1"/>
  <c r="L65" i="10" s="1"/>
  <c r="L66" i="10" s="1"/>
  <c r="L67" i="10" s="1"/>
  <c r="AE50" i="10"/>
  <c r="AH50" i="10" s="1"/>
  <c r="Q53" i="10"/>
  <c r="Q98" i="10"/>
  <c r="P99" i="10"/>
  <c r="Q99" i="10"/>
  <c r="AC100" i="10"/>
  <c r="AE100" i="10"/>
  <c r="Q101" i="10"/>
  <c r="P101" i="10"/>
  <c r="AC104" i="10"/>
  <c r="AE104" i="10"/>
  <c r="Q109" i="10"/>
  <c r="P109" i="10"/>
  <c r="AB117" i="10"/>
  <c r="Q116" i="10"/>
  <c r="P116" i="10"/>
  <c r="AE7" i="10"/>
  <c r="AI7" i="10" s="1"/>
  <c r="AB7" i="10"/>
  <c r="Q14" i="10"/>
  <c r="AF14" i="10"/>
  <c r="AE26" i="10"/>
  <c r="AI26" i="10" s="1"/>
  <c r="AB26" i="10"/>
  <c r="AD26" i="10" s="1"/>
  <c r="AE35" i="10"/>
  <c r="AH35" i="10" s="1"/>
  <c r="AB35" i="10"/>
  <c r="AG36" i="10"/>
  <c r="AI36" i="10" s="1"/>
  <c r="P43" i="10"/>
  <c r="AE49" i="10"/>
  <c r="AH49" i="10" s="1"/>
  <c r="AJ49" i="10" s="1"/>
  <c r="AJ50" i="10" s="1"/>
  <c r="P58" i="10"/>
  <c r="Q58" i="10"/>
  <c r="AH73" i="10"/>
  <c r="AC74" i="10"/>
  <c r="Q76" i="10"/>
  <c r="Q79" i="10"/>
  <c r="P79" i="10"/>
  <c r="Q90" i="10"/>
  <c r="Q3" i="10"/>
  <c r="Q4" i="10"/>
  <c r="AB4" i="10"/>
  <c r="P6" i="10"/>
  <c r="Q9" i="10"/>
  <c r="AB10" i="10"/>
  <c r="P17" i="10"/>
  <c r="Q19" i="10"/>
  <c r="AB19" i="10"/>
  <c r="Q26" i="10"/>
  <c r="P32" i="10"/>
  <c r="Q33" i="10"/>
  <c r="AE41" i="10"/>
  <c r="P49" i="10"/>
  <c r="R49" i="10" s="1"/>
  <c r="P50" i="10"/>
  <c r="Q56" i="10"/>
  <c r="P57" i="10"/>
  <c r="AC58" i="10"/>
  <c r="Q64" i="10"/>
  <c r="P64" i="10"/>
  <c r="AC66" i="10"/>
  <c r="Q75" i="10"/>
  <c r="P76" i="10"/>
  <c r="P81" i="10"/>
  <c r="P96" i="10"/>
  <c r="R96" i="10" s="1"/>
  <c r="AE96" i="10"/>
  <c r="AC97" i="10"/>
  <c r="AE97" i="10"/>
  <c r="AI97" i="10" s="1"/>
  <c r="AE102" i="10"/>
  <c r="AC103" i="10"/>
  <c r="AE103" i="10"/>
  <c r="Q104" i="10"/>
  <c r="AI107" i="10"/>
  <c r="P108" i="10"/>
  <c r="AB110" i="10"/>
  <c r="AC117" i="10"/>
  <c r="AE117" i="10"/>
  <c r="P3" i="10"/>
  <c r="R3" i="10" s="1"/>
  <c r="R4" i="10" s="1"/>
  <c r="R5" i="10" s="1"/>
  <c r="Q6" i="10"/>
  <c r="Q7" i="10"/>
  <c r="AB8" i="10"/>
  <c r="P9" i="10"/>
  <c r="Q13" i="10"/>
  <c r="P14" i="10"/>
  <c r="P15" i="10"/>
  <c r="Q17" i="10"/>
  <c r="P18" i="10"/>
  <c r="P19" i="10"/>
  <c r="Q20" i="10"/>
  <c r="P21" i="10"/>
  <c r="Q29" i="10"/>
  <c r="P34" i="10"/>
  <c r="P44" i="10"/>
  <c r="AB57" i="10"/>
  <c r="Q60" i="10"/>
  <c r="P62" i="10"/>
  <c r="Q65" i="10"/>
  <c r="P66" i="10"/>
  <c r="Q67" i="10"/>
  <c r="Q84" i="10"/>
  <c r="P85" i="10"/>
  <c r="AB86" i="10"/>
  <c r="Q95" i="10"/>
  <c r="X97" i="10"/>
  <c r="X98" i="10" s="1"/>
  <c r="X99" i="10" s="1"/>
  <c r="X100" i="10" s="1"/>
  <c r="X101" i="10" s="1"/>
  <c r="X102" i="10" s="1"/>
  <c r="X103" i="10" s="1"/>
  <c r="X104" i="10" s="1"/>
  <c r="X105" i="10" s="1"/>
  <c r="X106" i="10" s="1"/>
  <c r="X107" i="10" s="1"/>
  <c r="X108" i="10" s="1"/>
  <c r="X109" i="10" s="1"/>
  <c r="X110" i="10" s="1"/>
  <c r="X111" i="10" s="1"/>
  <c r="X112" i="10" s="1"/>
  <c r="X113" i="10" s="1"/>
  <c r="X114" i="10" s="1"/>
  <c r="X115" i="10" s="1"/>
  <c r="X116" i="10" s="1"/>
  <c r="X117" i="10" s="1"/>
  <c r="P97" i="10"/>
  <c r="AC105" i="10"/>
  <c r="Q106" i="10"/>
  <c r="AC108" i="10"/>
  <c r="AE108" i="10"/>
  <c r="AC111" i="10"/>
  <c r="P114" i="10"/>
  <c r="Q117" i="10"/>
  <c r="AD27" i="12"/>
  <c r="AD28" i="12" s="1"/>
  <c r="AD29" i="12" s="1"/>
  <c r="AD30" i="12" s="1"/>
  <c r="AD31" i="12" s="1"/>
  <c r="AD32" i="12" s="1"/>
  <c r="AD33" i="12" s="1"/>
  <c r="AD34" i="12" s="1"/>
  <c r="AD35" i="12" s="1"/>
  <c r="AD36" i="12" s="1"/>
  <c r="AD37" i="12" s="1"/>
  <c r="AD38" i="12" s="1"/>
  <c r="AD39" i="12" s="1"/>
  <c r="AD40" i="12" s="1"/>
  <c r="AD41" i="12" s="1"/>
  <c r="AD42" i="12" s="1"/>
  <c r="AD43" i="12" s="1"/>
  <c r="AD44" i="12" s="1"/>
  <c r="R27" i="12"/>
  <c r="R28" i="12" s="1"/>
  <c r="R29" i="12" s="1"/>
  <c r="R30" i="12" s="1"/>
  <c r="R31" i="12" s="1"/>
  <c r="R32" i="12" s="1"/>
  <c r="R33" i="12" s="1"/>
  <c r="R34" i="12" s="1"/>
  <c r="R35" i="12" s="1"/>
  <c r="R36" i="12" s="1"/>
  <c r="R37" i="12" s="1"/>
  <c r="R38" i="12" s="1"/>
  <c r="R39" i="12" s="1"/>
  <c r="R40" i="12" s="1"/>
  <c r="R41" i="12" s="1"/>
  <c r="R42" i="12" s="1"/>
  <c r="R43" i="12" s="1"/>
  <c r="R44" i="12" s="1"/>
  <c r="AI108" i="12"/>
  <c r="AH80" i="12"/>
  <c r="AH65" i="12"/>
  <c r="AH31" i="12"/>
  <c r="R5" i="12"/>
  <c r="R6" i="12" s="1"/>
  <c r="R7" i="12" s="1"/>
  <c r="R8" i="12" s="1"/>
  <c r="R9" i="12" s="1"/>
  <c r="R10" i="12" s="1"/>
  <c r="R11" i="12" s="1"/>
  <c r="R12" i="12" s="1"/>
  <c r="R13" i="12" s="1"/>
  <c r="R14" i="12" s="1"/>
  <c r="R15" i="12" s="1"/>
  <c r="R16" i="12" s="1"/>
  <c r="R17" i="12" s="1"/>
  <c r="R18" i="12" s="1"/>
  <c r="R19" i="12" s="1"/>
  <c r="R20" i="12" s="1"/>
  <c r="R21" i="12" s="1"/>
  <c r="R96" i="12"/>
  <c r="R97" i="12" s="1"/>
  <c r="R98" i="12" s="1"/>
  <c r="R99" i="12" s="1"/>
  <c r="AH52" i="12"/>
  <c r="AH37" i="12"/>
  <c r="AI72" i="12"/>
  <c r="AD73" i="12"/>
  <c r="AD74" i="12" s="1"/>
  <c r="AD75" i="12" s="1"/>
  <c r="AD76" i="12" s="1"/>
  <c r="AD77" i="12" s="1"/>
  <c r="AD78" i="12" s="1"/>
  <c r="AD79" i="12" s="1"/>
  <c r="AD80" i="12" s="1"/>
  <c r="AD81" i="12" s="1"/>
  <c r="AD82" i="12" s="1"/>
  <c r="AD83" i="12" s="1"/>
  <c r="AD84" i="12" s="1"/>
  <c r="AD85" i="12" s="1"/>
  <c r="AD86" i="12" s="1"/>
  <c r="AD87" i="12" s="1"/>
  <c r="AD88" i="12" s="1"/>
  <c r="AD89" i="12" s="1"/>
  <c r="AD90" i="12" s="1"/>
  <c r="AH76" i="12"/>
  <c r="AI97" i="12"/>
  <c r="R73" i="12"/>
  <c r="R74" i="12" s="1"/>
  <c r="AI64" i="12"/>
  <c r="AI104" i="12"/>
  <c r="AH57" i="12"/>
  <c r="AH49" i="12"/>
  <c r="AJ49" i="12" s="1"/>
  <c r="AJ50" i="12" s="1"/>
  <c r="AH27" i="12"/>
  <c r="AI15" i="12"/>
  <c r="AH87" i="12"/>
  <c r="AD51" i="12"/>
  <c r="AH19" i="12"/>
  <c r="R100" i="12"/>
  <c r="R101" i="12" s="1"/>
  <c r="R102" i="12" s="1"/>
  <c r="R103" i="12" s="1"/>
  <c r="R104" i="12" s="1"/>
  <c r="R105" i="12" s="1"/>
  <c r="R106" i="12" s="1"/>
  <c r="R107" i="12" s="1"/>
  <c r="R108" i="12" s="1"/>
  <c r="R109" i="12" s="1"/>
  <c r="R110" i="12" s="1"/>
  <c r="R111" i="12" s="1"/>
  <c r="R112" i="12" s="1"/>
  <c r="R113" i="12" s="1"/>
  <c r="R114" i="12" s="1"/>
  <c r="R115" i="12" s="1"/>
  <c r="R116" i="12" s="1"/>
  <c r="R117" i="12" s="1"/>
  <c r="AH115" i="12"/>
  <c r="AH29" i="12"/>
  <c r="R50" i="12"/>
  <c r="R51" i="12" s="1"/>
  <c r="R52" i="12" s="1"/>
  <c r="R53" i="12" s="1"/>
  <c r="R54" i="12" s="1"/>
  <c r="R55" i="12" s="1"/>
  <c r="R56" i="12" s="1"/>
  <c r="R57" i="12" s="1"/>
  <c r="R58" i="12" s="1"/>
  <c r="R59" i="12" s="1"/>
  <c r="R60" i="12" s="1"/>
  <c r="R61" i="12" s="1"/>
  <c r="R62" i="12" s="1"/>
  <c r="R63" i="12" s="1"/>
  <c r="R64" i="12" s="1"/>
  <c r="R65" i="12" s="1"/>
  <c r="R66" i="12" s="1"/>
  <c r="R67" i="12" s="1"/>
  <c r="AD96" i="12"/>
  <c r="AD97" i="12" s="1"/>
  <c r="AD98" i="12" s="1"/>
  <c r="AD99" i="12" s="1"/>
  <c r="R75" i="12"/>
  <c r="R76" i="12" s="1"/>
  <c r="R77" i="12" s="1"/>
  <c r="R78" i="12" s="1"/>
  <c r="R79" i="12" s="1"/>
  <c r="R80" i="12" s="1"/>
  <c r="R81" i="12" s="1"/>
  <c r="R82" i="12" s="1"/>
  <c r="R83" i="12" s="1"/>
  <c r="R84" i="12" s="1"/>
  <c r="R85" i="12" s="1"/>
  <c r="R86" i="12" s="1"/>
  <c r="R87" i="12" s="1"/>
  <c r="R88" i="12" s="1"/>
  <c r="R89" i="12" s="1"/>
  <c r="R90" i="12" s="1"/>
  <c r="AH64" i="12"/>
  <c r="AI60" i="12"/>
  <c r="AH17" i="12"/>
  <c r="AJ73" i="12"/>
  <c r="AJ74" i="12" s="1"/>
  <c r="AJ75" i="12" s="1"/>
  <c r="AH35" i="12"/>
  <c r="AH34" i="12"/>
  <c r="AD52" i="12"/>
  <c r="AD53" i="12" s="1"/>
  <c r="AD54" i="12" s="1"/>
  <c r="AD55" i="12" s="1"/>
  <c r="AD56" i="12" s="1"/>
  <c r="AD57" i="12" s="1"/>
  <c r="AD58" i="12" s="1"/>
  <c r="AD59" i="12" s="1"/>
  <c r="AD60" i="12" s="1"/>
  <c r="AD61" i="12" s="1"/>
  <c r="AD62" i="12" s="1"/>
  <c r="AD63" i="12" s="1"/>
  <c r="AD64" i="12" s="1"/>
  <c r="AD65" i="12" s="1"/>
  <c r="AD66" i="12" s="1"/>
  <c r="AD67" i="12" s="1"/>
  <c r="AI56" i="12"/>
  <c r="AH55" i="12"/>
  <c r="AH51" i="12"/>
  <c r="AH53" i="12"/>
  <c r="AH33" i="12"/>
  <c r="AH113" i="12"/>
  <c r="AI113" i="12"/>
  <c r="AH98" i="12"/>
  <c r="AI98" i="12"/>
  <c r="AD100" i="12"/>
  <c r="AD101" i="12" s="1"/>
  <c r="AD102" i="12" s="1"/>
  <c r="AD103" i="12" s="1"/>
  <c r="AD104" i="12" s="1"/>
  <c r="AD105" i="12" s="1"/>
  <c r="AD106" i="12" s="1"/>
  <c r="AD107" i="12" s="1"/>
  <c r="AD108" i="12" s="1"/>
  <c r="AD109" i="12" s="1"/>
  <c r="AD110" i="12" s="1"/>
  <c r="AD111" i="12" s="1"/>
  <c r="AD112" i="12" s="1"/>
  <c r="AD113" i="12" s="1"/>
  <c r="AD114" i="12" s="1"/>
  <c r="AD115" i="12" s="1"/>
  <c r="AD116" i="12" s="1"/>
  <c r="AD117" i="12" s="1"/>
  <c r="AH5" i="12"/>
  <c r="AI5" i="12"/>
  <c r="AI6" i="12"/>
  <c r="AH6" i="12"/>
  <c r="AH110" i="12"/>
  <c r="AI110" i="12"/>
  <c r="AI4" i="12"/>
  <c r="AH4" i="12"/>
  <c r="AH109" i="12"/>
  <c r="AI109" i="12"/>
  <c r="AH102" i="12"/>
  <c r="AI102" i="12"/>
  <c r="AI90" i="12"/>
  <c r="AH90" i="12"/>
  <c r="AI12" i="12"/>
  <c r="AH12" i="12"/>
  <c r="AH43" i="12"/>
  <c r="AI74" i="12"/>
  <c r="AI8" i="12"/>
  <c r="AH8" i="12"/>
  <c r="AI3" i="12"/>
  <c r="AH3" i="12"/>
  <c r="AH28" i="12"/>
  <c r="AH26" i="12"/>
  <c r="AJ26" i="12" s="1"/>
  <c r="AH32" i="12"/>
  <c r="AI44" i="12"/>
  <c r="AH44" i="12"/>
  <c r="AI11" i="12"/>
  <c r="AH11" i="12"/>
  <c r="AH18" i="12"/>
  <c r="AH96" i="12"/>
  <c r="AI96" i="12"/>
  <c r="AH42" i="12"/>
  <c r="AI42" i="12"/>
  <c r="AI9" i="12"/>
  <c r="AH9" i="12"/>
  <c r="AH36" i="12"/>
  <c r="AH40" i="12"/>
  <c r="AH30" i="12"/>
  <c r="AH116" i="12"/>
  <c r="AI116" i="12"/>
  <c r="AI112" i="12"/>
  <c r="AH114" i="12"/>
  <c r="AI114" i="12"/>
  <c r="AI105" i="12"/>
  <c r="AH105" i="12"/>
  <c r="AH106" i="12"/>
  <c r="AI106" i="12"/>
  <c r="AI101" i="12"/>
  <c r="AH101" i="12"/>
  <c r="AH95" i="12"/>
  <c r="AJ95" i="12" s="1"/>
  <c r="AI95" i="12"/>
  <c r="AI52" i="12"/>
  <c r="AH41" i="12"/>
  <c r="AI41" i="12"/>
  <c r="AH10" i="12"/>
  <c r="AI10" i="12"/>
  <c r="AI13" i="12"/>
  <c r="AH13" i="12"/>
  <c r="AI7" i="12"/>
  <c r="AH7" i="12"/>
  <c r="AI99" i="12"/>
  <c r="AH99" i="12"/>
  <c r="AH39" i="12"/>
  <c r="AH14" i="12"/>
  <c r="AH38" i="12"/>
  <c r="AB89" i="10"/>
  <c r="AC89" i="10"/>
  <c r="AB88" i="10"/>
  <c r="AC78" i="10"/>
  <c r="AH75" i="10"/>
  <c r="AH77" i="10"/>
  <c r="AC80" i="10"/>
  <c r="X75" i="10"/>
  <c r="X76" i="10" s="1"/>
  <c r="X77" i="10" s="1"/>
  <c r="X78" i="10" s="1"/>
  <c r="X79" i="10" s="1"/>
  <c r="X80" i="10" s="1"/>
  <c r="X81" i="10" s="1"/>
  <c r="X82" i="10" s="1"/>
  <c r="X83" i="10" s="1"/>
  <c r="X84" i="10" s="1"/>
  <c r="X85" i="10" s="1"/>
  <c r="X86" i="10" s="1"/>
  <c r="X87" i="10" s="1"/>
  <c r="X88" i="10" s="1"/>
  <c r="X89" i="10" s="1"/>
  <c r="X90" i="10" s="1"/>
  <c r="AB66" i="10"/>
  <c r="AE66" i="10"/>
  <c r="AH66" i="10" s="1"/>
  <c r="AB65" i="10"/>
  <c r="AC65" i="10"/>
  <c r="AE65" i="10"/>
  <c r="AI65" i="10" s="1"/>
  <c r="AI64" i="10"/>
  <c r="AE62" i="10"/>
  <c r="AB61" i="10"/>
  <c r="AC61" i="10"/>
  <c r="AE61" i="10"/>
  <c r="AI61" i="10" s="1"/>
  <c r="AI60" i="10"/>
  <c r="AB54" i="10"/>
  <c r="X53" i="10"/>
  <c r="X54" i="10" s="1"/>
  <c r="X55" i="10" s="1"/>
  <c r="X56" i="10" s="1"/>
  <c r="X57" i="10" s="1"/>
  <c r="X58" i="10" s="1"/>
  <c r="X59" i="10" s="1"/>
  <c r="X60" i="10" s="1"/>
  <c r="X61" i="10" s="1"/>
  <c r="X62" i="10" s="1"/>
  <c r="X63" i="10" s="1"/>
  <c r="X64" i="10" s="1"/>
  <c r="X65" i="10" s="1"/>
  <c r="X66" i="10" s="1"/>
  <c r="X67" i="10" s="1"/>
  <c r="AC53" i="10"/>
  <c r="AC54" i="10"/>
  <c r="AB56" i="10"/>
  <c r="AI52" i="10"/>
  <c r="AE53" i="10"/>
  <c r="AE54" i="10"/>
  <c r="AH54" i="10" s="1"/>
  <c r="AI56" i="10"/>
  <c r="AB58" i="10"/>
  <c r="AE56" i="10"/>
  <c r="AE57" i="10"/>
  <c r="AB53" i="10"/>
  <c r="AE58" i="10"/>
  <c r="AH58" i="10" s="1"/>
  <c r="AC44" i="10"/>
  <c r="AE44" i="10"/>
  <c r="AC43" i="10"/>
  <c r="AC42" i="10"/>
  <c r="AB39" i="10"/>
  <c r="AB38" i="10"/>
  <c r="AB37" i="10"/>
  <c r="X28" i="10"/>
  <c r="X29" i="10" s="1"/>
  <c r="AB32" i="10"/>
  <c r="AB33" i="10"/>
  <c r="AB30" i="10"/>
  <c r="X30" i="10"/>
  <c r="X31" i="10" s="1"/>
  <c r="X32" i="10" s="1"/>
  <c r="X33" i="10" s="1"/>
  <c r="X34" i="10" s="1"/>
  <c r="X35" i="10" s="1"/>
  <c r="X36" i="10" s="1"/>
  <c r="X37" i="10" s="1"/>
  <c r="X38" i="10" s="1"/>
  <c r="X39" i="10" s="1"/>
  <c r="X40" i="10" s="1"/>
  <c r="X41" i="10" s="1"/>
  <c r="X42" i="10" s="1"/>
  <c r="X43" i="10" s="1"/>
  <c r="X44" i="10" s="1"/>
  <c r="AB31" i="10"/>
  <c r="AB28" i="10"/>
  <c r="AB34" i="10"/>
  <c r="AB21" i="10"/>
  <c r="AB20" i="10"/>
  <c r="AB17" i="10"/>
  <c r="AB16" i="10"/>
  <c r="AB15" i="10"/>
  <c r="AB13" i="10"/>
  <c r="AB12" i="10"/>
  <c r="AG8" i="10"/>
  <c r="AH8" i="10" s="1"/>
  <c r="AB9" i="10"/>
  <c r="AB5" i="10"/>
  <c r="AI6" i="10"/>
  <c r="AH6" i="10"/>
  <c r="AI10" i="10"/>
  <c r="AH10" i="10"/>
  <c r="AI14" i="10"/>
  <c r="AH14" i="10"/>
  <c r="AH3" i="10"/>
  <c r="AI11" i="10"/>
  <c r="AH11" i="10"/>
  <c r="AI15" i="10"/>
  <c r="AH15" i="10"/>
  <c r="AI19" i="10"/>
  <c r="AH19" i="10"/>
  <c r="AI4" i="10"/>
  <c r="AH4" i="10"/>
  <c r="AI8" i="10"/>
  <c r="AI12" i="10"/>
  <c r="AH12" i="10"/>
  <c r="AI16" i="10"/>
  <c r="AH16" i="10"/>
  <c r="AI20" i="10"/>
  <c r="AH20" i="10"/>
  <c r="AI5" i="10"/>
  <c r="AH5" i="10"/>
  <c r="AI9" i="10"/>
  <c r="AH9" i="10"/>
  <c r="AI13" i="10"/>
  <c r="AH13" i="10"/>
  <c r="AI17" i="10"/>
  <c r="AH17" i="10"/>
  <c r="AI49" i="10"/>
  <c r="AG51" i="10"/>
  <c r="AI51" i="10" s="1"/>
  <c r="AB51" i="10"/>
  <c r="Q57" i="10"/>
  <c r="AH57" i="10"/>
  <c r="AI57" i="10"/>
  <c r="AG67" i="10"/>
  <c r="AI67" i="10" s="1"/>
  <c r="AB67" i="10"/>
  <c r="AC72" i="10"/>
  <c r="AI76" i="10"/>
  <c r="AH76" i="10"/>
  <c r="AB83" i="10"/>
  <c r="AC83" i="10"/>
  <c r="AE83" i="10"/>
  <c r="AB85" i="10"/>
  <c r="AC85" i="10"/>
  <c r="AE85" i="10"/>
  <c r="AB99" i="10"/>
  <c r="AF99" i="10"/>
  <c r="AI99" i="10" s="1"/>
  <c r="AC3" i="10"/>
  <c r="AD3" i="10" s="1"/>
  <c r="AD4" i="10" s="1"/>
  <c r="AC5" i="10"/>
  <c r="AC10" i="10"/>
  <c r="AC12" i="10"/>
  <c r="AC14" i="10"/>
  <c r="AC16" i="10"/>
  <c r="AC18" i="10"/>
  <c r="AC19" i="10"/>
  <c r="AC20" i="10"/>
  <c r="AC21" i="10"/>
  <c r="P105" i="10"/>
  <c r="Q105" i="10"/>
  <c r="AB106" i="10"/>
  <c r="AF106" i="10"/>
  <c r="AH106" i="10" s="1"/>
  <c r="AB27" i="10"/>
  <c r="AB29" i="10"/>
  <c r="AG59" i="10"/>
  <c r="AI59" i="10" s="1"/>
  <c r="AB59" i="10"/>
  <c r="AB64" i="10"/>
  <c r="AG84" i="10"/>
  <c r="AI84" i="10" s="1"/>
  <c r="AB84" i="10"/>
  <c r="AH87" i="10"/>
  <c r="AI87" i="10"/>
  <c r="AI102" i="10"/>
  <c r="AH102" i="10"/>
  <c r="AB114" i="10"/>
  <c r="AF114" i="10"/>
  <c r="AH114" i="10" s="1"/>
  <c r="AF40" i="10"/>
  <c r="AH40" i="10" s="1"/>
  <c r="AB40" i="10"/>
  <c r="AI54" i="10"/>
  <c r="AI72" i="10"/>
  <c r="AH72" i="10"/>
  <c r="AJ72" i="10" s="1"/>
  <c r="AJ73" i="10" s="1"/>
  <c r="AI101" i="10"/>
  <c r="AH101" i="10"/>
  <c r="AC4" i="10"/>
  <c r="AC6" i="10"/>
  <c r="AC7" i="10"/>
  <c r="AC8" i="10"/>
  <c r="AC9" i="10"/>
  <c r="AC11" i="10"/>
  <c r="AC13" i="10"/>
  <c r="AC15" i="10"/>
  <c r="AC17" i="10"/>
  <c r="AI21" i="10"/>
  <c r="AH21" i="10"/>
  <c r="AC26" i="10"/>
  <c r="AI28" i="10"/>
  <c r="AH28" i="10"/>
  <c r="AC28" i="10"/>
  <c r="AI30" i="10"/>
  <c r="AH30" i="10"/>
  <c r="AC30" i="10"/>
  <c r="AI32" i="10"/>
  <c r="AH32" i="10"/>
  <c r="AC32" i="10"/>
  <c r="AI34" i="10"/>
  <c r="AH34" i="10"/>
  <c r="AC34" i="10"/>
  <c r="AC36" i="10"/>
  <c r="AI38" i="10"/>
  <c r="AH38" i="10"/>
  <c r="AC38" i="10"/>
  <c r="AI50" i="10"/>
  <c r="AB52" i="10"/>
  <c r="AH53" i="10"/>
  <c r="AI53" i="10"/>
  <c r="AG63" i="10"/>
  <c r="AI63" i="10" s="1"/>
  <c r="AB63" i="10"/>
  <c r="AI66" i="10"/>
  <c r="L73" i="10"/>
  <c r="L74" i="10" s="1"/>
  <c r="L75" i="10" s="1"/>
  <c r="L76" i="10" s="1"/>
  <c r="L77" i="10" s="1"/>
  <c r="L78" i="10" s="1"/>
  <c r="L79" i="10" s="1"/>
  <c r="L80" i="10" s="1"/>
  <c r="L81" i="10" s="1"/>
  <c r="L82" i="10" s="1"/>
  <c r="L83" i="10" s="1"/>
  <c r="L84" i="10" s="1"/>
  <c r="L85" i="10" s="1"/>
  <c r="L86" i="10" s="1"/>
  <c r="L87" i="10" s="1"/>
  <c r="L88" i="10" s="1"/>
  <c r="L89" i="10" s="1"/>
  <c r="L90" i="10" s="1"/>
  <c r="AB75" i="10"/>
  <c r="AC75" i="10"/>
  <c r="AI75" i="10"/>
  <c r="L27" i="10"/>
  <c r="L28" i="10" s="1"/>
  <c r="L29" i="10" s="1"/>
  <c r="L30" i="10" s="1"/>
  <c r="L31" i="10" s="1"/>
  <c r="L32" i="10" s="1"/>
  <c r="L33" i="10" s="1"/>
  <c r="L34" i="10" s="1"/>
  <c r="L35" i="10" s="1"/>
  <c r="L36" i="10" s="1"/>
  <c r="L37" i="10" s="1"/>
  <c r="L38" i="10" s="1"/>
  <c r="L39" i="10" s="1"/>
  <c r="L40" i="10" s="1"/>
  <c r="L41" i="10" s="1"/>
  <c r="L42" i="10" s="1"/>
  <c r="L43" i="10" s="1"/>
  <c r="L44" i="10" s="1"/>
  <c r="P27" i="10"/>
  <c r="R27" i="10" s="1"/>
  <c r="AI27" i="10"/>
  <c r="AH27" i="10"/>
  <c r="AC27" i="10"/>
  <c r="P29" i="10"/>
  <c r="AI29" i="10"/>
  <c r="AH29" i="10"/>
  <c r="AC29" i="10"/>
  <c r="P31" i="10"/>
  <c r="AI31" i="10"/>
  <c r="AH31" i="10"/>
  <c r="AC31" i="10"/>
  <c r="P33" i="10"/>
  <c r="AI33" i="10"/>
  <c r="AH33" i="10"/>
  <c r="AC33" i="10"/>
  <c r="P35" i="10"/>
  <c r="AI35" i="10"/>
  <c r="AC35" i="10"/>
  <c r="P37" i="10"/>
  <c r="AI37" i="10"/>
  <c r="AH37" i="10"/>
  <c r="AC37" i="10"/>
  <c r="P39" i="10"/>
  <c r="AI39" i="10"/>
  <c r="AH39" i="10"/>
  <c r="AC39" i="10"/>
  <c r="AC40" i="10"/>
  <c r="AG55" i="10"/>
  <c r="AH55" i="10" s="1"/>
  <c r="AB55" i="10"/>
  <c r="AB60" i="10"/>
  <c r="AH61" i="10"/>
  <c r="Q62" i="10"/>
  <c r="AB72" i="10"/>
  <c r="AD72" i="10" s="1"/>
  <c r="AC77" i="10"/>
  <c r="AB87" i="10"/>
  <c r="AC87" i="10"/>
  <c r="AF41" i="10"/>
  <c r="AB41" i="10"/>
  <c r="AF42" i="10"/>
  <c r="AI42" i="10" s="1"/>
  <c r="AB42" i="10"/>
  <c r="AF43" i="10"/>
  <c r="AI43" i="10" s="1"/>
  <c r="AB43" i="10"/>
  <c r="AF44" i="10"/>
  <c r="AB44" i="10"/>
  <c r="P51" i="10"/>
  <c r="AC52" i="10"/>
  <c r="AH52" i="10"/>
  <c r="P55" i="10"/>
  <c r="AC56" i="10"/>
  <c r="AH56" i="10"/>
  <c r="P59" i="10"/>
  <c r="AC60" i="10"/>
  <c r="AH60" i="10"/>
  <c r="P63" i="10"/>
  <c r="AC64" i="10"/>
  <c r="AH64" i="10"/>
  <c r="P67" i="10"/>
  <c r="AB73" i="10"/>
  <c r="AC76" i="10"/>
  <c r="P77" i="10"/>
  <c r="AI77" i="10"/>
  <c r="AB78" i="10"/>
  <c r="AE78" i="10"/>
  <c r="P82" i="10"/>
  <c r="AB82" i="10"/>
  <c r="AE82" i="10"/>
  <c r="AH90" i="10"/>
  <c r="Q97" i="10"/>
  <c r="AF104" i="10"/>
  <c r="AB104" i="10"/>
  <c r="AG109" i="10"/>
  <c r="AI109" i="10" s="1"/>
  <c r="AB109" i="10"/>
  <c r="Q112" i="10"/>
  <c r="AF112" i="10"/>
  <c r="AI112" i="10" s="1"/>
  <c r="AB112" i="10"/>
  <c r="Q41" i="10"/>
  <c r="Q42" i="10"/>
  <c r="Q43" i="10"/>
  <c r="Q44" i="10"/>
  <c r="Q49" i="10"/>
  <c r="AC51" i="10"/>
  <c r="AH51" i="10"/>
  <c r="AC55" i="10"/>
  <c r="AC59" i="10"/>
  <c r="AH59" i="10"/>
  <c r="AC63" i="10"/>
  <c r="AC67" i="10"/>
  <c r="P73" i="10"/>
  <c r="R73" i="10" s="1"/>
  <c r="R74" i="10" s="1"/>
  <c r="R75" i="10" s="1"/>
  <c r="R76" i="10" s="1"/>
  <c r="AI73" i="10"/>
  <c r="AC73" i="10"/>
  <c r="AB74" i="10"/>
  <c r="AE74" i="10"/>
  <c r="AB79" i="10"/>
  <c r="AC79" i="10"/>
  <c r="AE79" i="10"/>
  <c r="Q80" i="10"/>
  <c r="AH88" i="10"/>
  <c r="AI88" i="10"/>
  <c r="Q89" i="10"/>
  <c r="P107" i="10"/>
  <c r="Q107" i="10"/>
  <c r="AI110" i="10"/>
  <c r="AH110" i="10"/>
  <c r="Q74" i="10"/>
  <c r="AB77" i="10"/>
  <c r="Q78" i="10"/>
  <c r="AB81" i="10"/>
  <c r="AE81" i="10"/>
  <c r="Q83" i="10"/>
  <c r="AH84" i="10"/>
  <c r="Q85" i="10"/>
  <c r="P86" i="10"/>
  <c r="AE89" i="10"/>
  <c r="Q96" i="10"/>
  <c r="AF96" i="10"/>
  <c r="AB96" i="10"/>
  <c r="AB98" i="10"/>
  <c r="Q113" i="10"/>
  <c r="Q115" i="10"/>
  <c r="AB76" i="10"/>
  <c r="Q77" i="10"/>
  <c r="AB80" i="10"/>
  <c r="AE80" i="10"/>
  <c r="Q82" i="10"/>
  <c r="P83" i="10"/>
  <c r="AH86" i="10"/>
  <c r="AI86" i="10"/>
  <c r="Q87" i="10"/>
  <c r="AB107" i="10"/>
  <c r="AC112" i="10"/>
  <c r="AC84" i="10"/>
  <c r="AC86" i="10"/>
  <c r="AC88" i="10"/>
  <c r="AC90" i="10"/>
  <c r="AF95" i="10"/>
  <c r="AC101" i="10"/>
  <c r="Q102" i="10"/>
  <c r="AF103" i="10"/>
  <c r="AH103" i="10" s="1"/>
  <c r="AC109" i="10"/>
  <c r="Q110" i="10"/>
  <c r="AF111" i="10"/>
  <c r="AH111" i="10" s="1"/>
  <c r="AI117" i="10"/>
  <c r="AB97" i="10"/>
  <c r="AI98" i="10"/>
  <c r="AC99" i="10"/>
  <c r="P103" i="10"/>
  <c r="AB105" i="10"/>
  <c r="AC107" i="10"/>
  <c r="AH107" i="10"/>
  <c r="P111" i="10"/>
  <c r="AB113" i="10"/>
  <c r="AI114" i="10"/>
  <c r="AC115" i="10"/>
  <c r="AC98" i="10"/>
  <c r="AC102" i="10"/>
  <c r="AC106" i="10"/>
  <c r="AC110" i="10"/>
  <c r="AC114" i="10"/>
  <c r="AH117" i="10"/>
  <c r="V4" i="7"/>
  <c r="V5" i="7"/>
  <c r="V6" i="7"/>
  <c r="V7" i="7"/>
  <c r="V8" i="7"/>
  <c r="V9" i="7"/>
  <c r="V10" i="7"/>
  <c r="V11" i="7"/>
  <c r="V12" i="7"/>
  <c r="V13" i="7"/>
  <c r="V14" i="7"/>
  <c r="V15" i="7"/>
  <c r="V16" i="7"/>
  <c r="V17" i="7"/>
  <c r="V18" i="7"/>
  <c r="V19" i="7"/>
  <c r="V20" i="7"/>
  <c r="V21" i="7"/>
  <c r="V3" i="7"/>
  <c r="AI106" i="10" l="1"/>
  <c r="AH18" i="10"/>
  <c r="AI62" i="10"/>
  <c r="R6" i="10"/>
  <c r="R7" i="10" s="1"/>
  <c r="R8" i="10" s="1"/>
  <c r="R9" i="10" s="1"/>
  <c r="R10" i="10" s="1"/>
  <c r="R11" i="10" s="1"/>
  <c r="R12" i="10" s="1"/>
  <c r="R13" i="10" s="1"/>
  <c r="R14" i="10" s="1"/>
  <c r="R15" i="10" s="1"/>
  <c r="R16" i="10" s="1"/>
  <c r="R17" i="10" s="1"/>
  <c r="R18" i="10" s="1"/>
  <c r="R19" i="10" s="1"/>
  <c r="R20" i="10" s="1"/>
  <c r="R21" i="10" s="1"/>
  <c r="R50" i="10"/>
  <c r="AI104" i="10"/>
  <c r="AH115" i="10"/>
  <c r="AH95" i="10"/>
  <c r="AJ95" i="10" s="1"/>
  <c r="AI111" i="10"/>
  <c r="AD73" i="10"/>
  <c r="AD74" i="10" s="1"/>
  <c r="AD27" i="10"/>
  <c r="R97" i="10"/>
  <c r="R98" i="10" s="1"/>
  <c r="R99" i="10" s="1"/>
  <c r="R100" i="10" s="1"/>
  <c r="R101" i="10" s="1"/>
  <c r="R102" i="10" s="1"/>
  <c r="R103" i="10" s="1"/>
  <c r="R104" i="10" s="1"/>
  <c r="R77" i="10"/>
  <c r="R78" i="10" s="1"/>
  <c r="R79" i="10" s="1"/>
  <c r="R80" i="10" s="1"/>
  <c r="R81" i="10" s="1"/>
  <c r="R82" i="10" s="1"/>
  <c r="AJ3" i="10"/>
  <c r="AJ4" i="10" s="1"/>
  <c r="AJ5" i="10" s="1"/>
  <c r="AJ6" i="10" s="1"/>
  <c r="AJ7" i="10" s="1"/>
  <c r="AJ8" i="10" s="1"/>
  <c r="AJ9" i="10" s="1"/>
  <c r="AJ10" i="10" s="1"/>
  <c r="AJ11" i="10" s="1"/>
  <c r="AJ12" i="10" s="1"/>
  <c r="AJ13" i="10" s="1"/>
  <c r="AJ14" i="10" s="1"/>
  <c r="AJ15" i="10" s="1"/>
  <c r="AJ16" i="10" s="1"/>
  <c r="AJ17" i="10" s="1"/>
  <c r="AJ18" i="10" s="1"/>
  <c r="AJ19" i="10" s="1"/>
  <c r="AJ20" i="10" s="1"/>
  <c r="AJ21" i="10" s="1"/>
  <c r="AH99" i="10"/>
  <c r="AD96" i="10"/>
  <c r="AD97" i="10" s="1"/>
  <c r="AD98" i="10" s="1"/>
  <c r="AD99" i="10" s="1"/>
  <c r="AD100" i="10" s="1"/>
  <c r="AD101" i="10" s="1"/>
  <c r="AD102" i="10" s="1"/>
  <c r="AD103" i="10" s="1"/>
  <c r="AH26" i="10"/>
  <c r="AJ26" i="10" s="1"/>
  <c r="AJ27" i="10" s="1"/>
  <c r="AJ28" i="10" s="1"/>
  <c r="AJ29" i="10" s="1"/>
  <c r="AJ30" i="10" s="1"/>
  <c r="AJ31" i="10" s="1"/>
  <c r="AJ32" i="10" s="1"/>
  <c r="AJ33" i="10" s="1"/>
  <c r="AJ34" i="10" s="1"/>
  <c r="AJ35" i="10" s="1"/>
  <c r="AH109" i="10"/>
  <c r="AI108" i="10"/>
  <c r="AH108" i="10"/>
  <c r="AH116" i="10"/>
  <c r="AI116" i="10"/>
  <c r="AH96" i="10"/>
  <c r="AJ96" i="10" s="1"/>
  <c r="AI40" i="10"/>
  <c r="AH36" i="10"/>
  <c r="AH7" i="10"/>
  <c r="AI44" i="10"/>
  <c r="AH100" i="10"/>
  <c r="AI100" i="10"/>
  <c r="AD50" i="10"/>
  <c r="AD51" i="10" s="1"/>
  <c r="AD52" i="10" s="1"/>
  <c r="AD53" i="10" s="1"/>
  <c r="AD54" i="10" s="1"/>
  <c r="AD55" i="10" s="1"/>
  <c r="AD56" i="10" s="1"/>
  <c r="AD57" i="10" s="1"/>
  <c r="AD58" i="10" s="1"/>
  <c r="AD59" i="10" s="1"/>
  <c r="AD60" i="10" s="1"/>
  <c r="AD61" i="10" s="1"/>
  <c r="AD62" i="10" s="1"/>
  <c r="AD63" i="10" s="1"/>
  <c r="AD64" i="10" s="1"/>
  <c r="AD65" i="10" s="1"/>
  <c r="AD66" i="10" s="1"/>
  <c r="AD67" i="10" s="1"/>
  <c r="AH97" i="10"/>
  <c r="AI103" i="10"/>
  <c r="AH67" i="10"/>
  <c r="R51" i="10"/>
  <c r="R52" i="10" s="1"/>
  <c r="R53" i="10" s="1"/>
  <c r="R54" i="10" s="1"/>
  <c r="R55" i="10" s="1"/>
  <c r="R56" i="10" s="1"/>
  <c r="R57" i="10" s="1"/>
  <c r="R58" i="10" s="1"/>
  <c r="R59" i="10" s="1"/>
  <c r="R60" i="10" s="1"/>
  <c r="R61" i="10" s="1"/>
  <c r="R62" i="10" s="1"/>
  <c r="R63" i="10" s="1"/>
  <c r="R64" i="10" s="1"/>
  <c r="R65" i="10" s="1"/>
  <c r="R66" i="10" s="1"/>
  <c r="R67" i="10" s="1"/>
  <c r="AI41" i="10"/>
  <c r="R28" i="10"/>
  <c r="R29" i="10" s="1"/>
  <c r="R30" i="10" s="1"/>
  <c r="R31" i="10" s="1"/>
  <c r="R32" i="10" s="1"/>
  <c r="R33" i="10" s="1"/>
  <c r="R34" i="10" s="1"/>
  <c r="R35" i="10" s="1"/>
  <c r="R36" i="10" s="1"/>
  <c r="R37" i="10" s="1"/>
  <c r="R38" i="10" s="1"/>
  <c r="R39" i="10" s="1"/>
  <c r="R40" i="10" s="1"/>
  <c r="R41" i="10" s="1"/>
  <c r="R42" i="10" s="1"/>
  <c r="R43" i="10" s="1"/>
  <c r="R44" i="10" s="1"/>
  <c r="AJ51" i="12"/>
  <c r="AJ52" i="12" s="1"/>
  <c r="AJ76" i="12"/>
  <c r="AJ77" i="12" s="1"/>
  <c r="AJ78" i="12" s="1"/>
  <c r="AJ79" i="12" s="1"/>
  <c r="AJ80" i="12" s="1"/>
  <c r="AJ81" i="12" s="1"/>
  <c r="AJ82" i="12" s="1"/>
  <c r="AJ83" i="12" s="1"/>
  <c r="AJ84" i="12" s="1"/>
  <c r="AJ85" i="12" s="1"/>
  <c r="AJ86" i="12" s="1"/>
  <c r="AJ87" i="12" s="1"/>
  <c r="AJ88" i="12" s="1"/>
  <c r="AJ89" i="12" s="1"/>
  <c r="AJ90" i="12" s="1"/>
  <c r="AJ27" i="12"/>
  <c r="AJ28" i="12" s="1"/>
  <c r="AJ29" i="12" s="1"/>
  <c r="AJ30" i="12" s="1"/>
  <c r="AJ31" i="12" s="1"/>
  <c r="AJ32" i="12" s="1"/>
  <c r="AJ33" i="12" s="1"/>
  <c r="AJ34" i="12" s="1"/>
  <c r="AJ35" i="12" s="1"/>
  <c r="AJ36" i="12" s="1"/>
  <c r="AJ37" i="12" s="1"/>
  <c r="AJ38" i="12" s="1"/>
  <c r="AJ39" i="12" s="1"/>
  <c r="AJ40" i="12" s="1"/>
  <c r="AJ41" i="12" s="1"/>
  <c r="AJ42" i="12" s="1"/>
  <c r="AJ43" i="12" s="1"/>
  <c r="AJ44" i="12" s="1"/>
  <c r="AJ3" i="12"/>
  <c r="AJ4" i="12" s="1"/>
  <c r="AJ5" i="12" s="1"/>
  <c r="AJ6" i="12" s="1"/>
  <c r="AJ7" i="12" s="1"/>
  <c r="AJ8" i="12" s="1"/>
  <c r="AJ9" i="12" s="1"/>
  <c r="AJ10" i="12" s="1"/>
  <c r="AJ11" i="12" s="1"/>
  <c r="AJ12" i="12" s="1"/>
  <c r="AJ13" i="12" s="1"/>
  <c r="AJ14" i="12" s="1"/>
  <c r="AJ15" i="12" s="1"/>
  <c r="AJ16" i="12" s="1"/>
  <c r="AJ17" i="12" s="1"/>
  <c r="AJ18" i="12" s="1"/>
  <c r="AJ19" i="12" s="1"/>
  <c r="AJ20" i="12" s="1"/>
  <c r="AJ21" i="12" s="1"/>
  <c r="AJ53" i="12"/>
  <c r="AJ54" i="12" s="1"/>
  <c r="AJ55" i="12" s="1"/>
  <c r="AJ56" i="12" s="1"/>
  <c r="AJ57" i="12" s="1"/>
  <c r="AJ58" i="12" s="1"/>
  <c r="AJ59" i="12" s="1"/>
  <c r="AJ60" i="12" s="1"/>
  <c r="AJ61" i="12" s="1"/>
  <c r="AJ62" i="12" s="1"/>
  <c r="AJ63" i="12" s="1"/>
  <c r="AJ64" i="12" s="1"/>
  <c r="AJ65" i="12" s="1"/>
  <c r="AJ66" i="12" s="1"/>
  <c r="AJ67" i="12" s="1"/>
  <c r="AJ96" i="12"/>
  <c r="AJ97" i="12" s="1"/>
  <c r="AJ98" i="12" s="1"/>
  <c r="AJ99" i="12" s="1"/>
  <c r="AJ100" i="12" s="1"/>
  <c r="AJ101" i="12" s="1"/>
  <c r="AJ102" i="12" s="1"/>
  <c r="AJ103" i="12" s="1"/>
  <c r="AJ104" i="12" s="1"/>
  <c r="AJ105" i="12" s="1"/>
  <c r="AJ106" i="12" s="1"/>
  <c r="AJ107" i="12" s="1"/>
  <c r="AJ108" i="12" s="1"/>
  <c r="AJ109" i="12" s="1"/>
  <c r="AJ110" i="12" s="1"/>
  <c r="AJ111" i="12" s="1"/>
  <c r="AJ112" i="12" s="1"/>
  <c r="AJ113" i="12" s="1"/>
  <c r="AJ114" i="12" s="1"/>
  <c r="AJ115" i="12" s="1"/>
  <c r="AJ116" i="12" s="1"/>
  <c r="AJ117" i="12" s="1"/>
  <c r="AD75" i="10"/>
  <c r="AD76" i="10" s="1"/>
  <c r="AD77" i="10" s="1"/>
  <c r="AD78" i="10" s="1"/>
  <c r="AD79" i="10" s="1"/>
  <c r="AD80" i="10" s="1"/>
  <c r="AD81" i="10" s="1"/>
  <c r="AD82" i="10" s="1"/>
  <c r="AD83" i="10" s="1"/>
  <c r="AD84" i="10" s="1"/>
  <c r="AD85" i="10" s="1"/>
  <c r="AD86" i="10" s="1"/>
  <c r="AD87" i="10" s="1"/>
  <c r="AD88" i="10" s="1"/>
  <c r="AD89" i="10" s="1"/>
  <c r="AD90" i="10" s="1"/>
  <c r="AH65" i="10"/>
  <c r="AI58" i="10"/>
  <c r="AH44" i="10"/>
  <c r="AH42" i="10"/>
  <c r="AD28" i="10"/>
  <c r="AD29" i="10" s="1"/>
  <c r="AD30" i="10" s="1"/>
  <c r="AD31" i="10" s="1"/>
  <c r="AD32" i="10" s="1"/>
  <c r="AD33" i="10" s="1"/>
  <c r="AD34" i="10" s="1"/>
  <c r="AD35" i="10" s="1"/>
  <c r="AD36" i="10" s="1"/>
  <c r="AD37" i="10" s="1"/>
  <c r="AD38" i="10" s="1"/>
  <c r="AD39" i="10" s="1"/>
  <c r="AD40" i="10" s="1"/>
  <c r="AD41" i="10" s="1"/>
  <c r="AD42" i="10" s="1"/>
  <c r="AD43" i="10" s="1"/>
  <c r="AD44" i="10" s="1"/>
  <c r="AD5" i="10"/>
  <c r="AD6" i="10" s="1"/>
  <c r="AD7" i="10" s="1"/>
  <c r="AD8" i="10" s="1"/>
  <c r="AD9" i="10" s="1"/>
  <c r="AD10" i="10" s="1"/>
  <c r="AD11" i="10" s="1"/>
  <c r="AD12" i="10" s="1"/>
  <c r="AD13" i="10" s="1"/>
  <c r="AD14" i="10" s="1"/>
  <c r="AD15" i="10" s="1"/>
  <c r="AD16" i="10" s="1"/>
  <c r="AD17" i="10" s="1"/>
  <c r="AD18" i="10" s="1"/>
  <c r="AD19" i="10" s="1"/>
  <c r="AD20" i="10" s="1"/>
  <c r="AD21" i="10" s="1"/>
  <c r="AH89" i="10"/>
  <c r="AI89" i="10"/>
  <c r="AI96" i="10"/>
  <c r="R83" i="10"/>
  <c r="R84" i="10" s="1"/>
  <c r="R85" i="10" s="1"/>
  <c r="R86" i="10" s="1"/>
  <c r="R87" i="10" s="1"/>
  <c r="R88" i="10" s="1"/>
  <c r="R89" i="10" s="1"/>
  <c r="R90" i="10" s="1"/>
  <c r="AH112" i="10"/>
  <c r="AH74" i="10"/>
  <c r="AJ74" i="10" s="1"/>
  <c r="AJ75" i="10" s="1"/>
  <c r="AJ76" i="10" s="1"/>
  <c r="AJ77" i="10" s="1"/>
  <c r="AI74" i="10"/>
  <c r="AI82" i="10"/>
  <c r="AH82" i="10"/>
  <c r="AH43" i="10"/>
  <c r="AH41" i="10"/>
  <c r="AH104" i="10"/>
  <c r="AH83" i="10"/>
  <c r="AI83" i="10"/>
  <c r="AI55" i="10"/>
  <c r="AI95" i="10"/>
  <c r="AI80" i="10"/>
  <c r="AH80" i="10"/>
  <c r="AI81" i="10"/>
  <c r="AH81" i="10"/>
  <c r="AH79" i="10"/>
  <c r="AI79" i="10"/>
  <c r="AH63" i="10"/>
  <c r="AH85" i="10"/>
  <c r="AI85" i="10"/>
  <c r="AH78" i="10"/>
  <c r="AI78" i="10"/>
  <c r="AD104" i="10"/>
  <c r="AD105" i="10" s="1"/>
  <c r="AD106" i="10" s="1"/>
  <c r="AD107" i="10" s="1"/>
  <c r="AD108" i="10" s="1"/>
  <c r="AD109" i="10" s="1"/>
  <c r="AD110" i="10" s="1"/>
  <c r="AD111" i="10" s="1"/>
  <c r="AD112" i="10" s="1"/>
  <c r="AD113" i="10" s="1"/>
  <c r="AD114" i="10" s="1"/>
  <c r="AD115" i="10" s="1"/>
  <c r="AD116" i="10" s="1"/>
  <c r="AD117" i="10" s="1"/>
  <c r="R105" i="10"/>
  <c r="R106" i="10" s="1"/>
  <c r="R107" i="10" s="1"/>
  <c r="R108" i="10" s="1"/>
  <c r="R109" i="10" s="1"/>
  <c r="R110" i="10" s="1"/>
  <c r="R111" i="10" s="1"/>
  <c r="R112" i="10" s="1"/>
  <c r="R113" i="10" s="1"/>
  <c r="R114" i="10" s="1"/>
  <c r="R115" i="10" s="1"/>
  <c r="R116" i="10" s="1"/>
  <c r="R117" i="10" s="1"/>
  <c r="AJ51" i="10"/>
  <c r="AJ52" i="10" s="1"/>
  <c r="AJ53" i="10" s="1"/>
  <c r="AJ54" i="10" s="1"/>
  <c r="AJ55" i="10" s="1"/>
  <c r="AJ56" i="10" s="1"/>
  <c r="AJ57" i="10" s="1"/>
  <c r="AJ58" i="10" s="1"/>
  <c r="AJ59" i="10" s="1"/>
  <c r="AJ60" i="10" s="1"/>
  <c r="AJ61" i="10" s="1"/>
  <c r="AJ62" i="10" s="1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N12" i="7"/>
  <c r="AJ36" i="10" l="1"/>
  <c r="AJ37" i="10" s="1"/>
  <c r="AJ38" i="10" s="1"/>
  <c r="AJ39" i="10" s="1"/>
  <c r="AJ40" i="10" s="1"/>
  <c r="AJ97" i="10"/>
  <c r="AJ98" i="10" s="1"/>
  <c r="AJ99" i="10" s="1"/>
  <c r="AJ100" i="10" s="1"/>
  <c r="AJ101" i="10" s="1"/>
  <c r="AJ102" i="10" s="1"/>
  <c r="AJ103" i="10" s="1"/>
  <c r="AJ104" i="10"/>
  <c r="AJ105" i="10" s="1"/>
  <c r="AJ106" i="10" s="1"/>
  <c r="AJ107" i="10" s="1"/>
  <c r="AJ108" i="10" s="1"/>
  <c r="AJ109" i="10" s="1"/>
  <c r="AJ110" i="10" s="1"/>
  <c r="AJ111" i="10" s="1"/>
  <c r="AJ112" i="10" s="1"/>
  <c r="AJ113" i="10" s="1"/>
  <c r="AJ114" i="10" s="1"/>
  <c r="AJ115" i="10" s="1"/>
  <c r="AJ116" i="10" s="1"/>
  <c r="AJ117" i="10" s="1"/>
  <c r="AJ78" i="10"/>
  <c r="AJ79" i="10" s="1"/>
  <c r="AJ80" i="10" s="1"/>
  <c r="AJ81" i="10" s="1"/>
  <c r="AJ82" i="10" s="1"/>
  <c r="AJ83" i="10" s="1"/>
  <c r="AJ84" i="10" s="1"/>
  <c r="AJ85" i="10" s="1"/>
  <c r="AJ86" i="10" s="1"/>
  <c r="AJ87" i="10" s="1"/>
  <c r="AJ88" i="10" s="1"/>
  <c r="AJ89" i="10" s="1"/>
  <c r="AJ90" i="10" s="1"/>
  <c r="AJ63" i="10"/>
  <c r="AJ64" i="10" s="1"/>
  <c r="AJ65" i="10" s="1"/>
  <c r="AJ66" i="10" s="1"/>
  <c r="AJ67" i="10" s="1"/>
  <c r="AJ41" i="10"/>
  <c r="AJ42" i="10" s="1"/>
  <c r="AJ43" i="10" s="1"/>
  <c r="AJ44" i="10" s="1"/>
  <c r="J116" i="7"/>
  <c r="W95" i="7" l="1"/>
  <c r="V95" i="7"/>
  <c r="V72" i="7"/>
  <c r="W72" i="7" l="1"/>
  <c r="Y7" i="7"/>
  <c r="AE7" i="7" s="1"/>
  <c r="AA4" i="7"/>
  <c r="AA5" i="7"/>
  <c r="AG5" i="7" s="1"/>
  <c r="AA6" i="7"/>
  <c r="AG6" i="7" s="1"/>
  <c r="AA7" i="7"/>
  <c r="AG7" i="7" s="1"/>
  <c r="AA8" i="7"/>
  <c r="AG8" i="7" s="1"/>
  <c r="AA9" i="7"/>
  <c r="AG9" i="7" s="1"/>
  <c r="AA10" i="7"/>
  <c r="AG10" i="7" s="1"/>
  <c r="AA11" i="7"/>
  <c r="AG11" i="7" s="1"/>
  <c r="AA12" i="7"/>
  <c r="AG12" i="7" s="1"/>
  <c r="AA13" i="7"/>
  <c r="AG13" i="7" s="1"/>
  <c r="AA14" i="7"/>
  <c r="AG14" i="7" s="1"/>
  <c r="AA15" i="7"/>
  <c r="AG15" i="7" s="1"/>
  <c r="AA16" i="7"/>
  <c r="AG16" i="7" s="1"/>
  <c r="AA17" i="7"/>
  <c r="AG17" i="7" s="1"/>
  <c r="AA18" i="7"/>
  <c r="AG18" i="7" s="1"/>
  <c r="AA19" i="7"/>
  <c r="AG19" i="7" s="1"/>
  <c r="AA20" i="7"/>
  <c r="AG20" i="7" s="1"/>
  <c r="AA21" i="7"/>
  <c r="AG21" i="7" s="1"/>
  <c r="AA26" i="7"/>
  <c r="AG26" i="7" s="1"/>
  <c r="AA27" i="7"/>
  <c r="AA28" i="7"/>
  <c r="AG28" i="7" s="1"/>
  <c r="AA29" i="7"/>
  <c r="AG29" i="7" s="1"/>
  <c r="AA30" i="7"/>
  <c r="AG30" i="7" s="1"/>
  <c r="AA31" i="7"/>
  <c r="AG31" i="7" s="1"/>
  <c r="AA32" i="7"/>
  <c r="AG32" i="7" s="1"/>
  <c r="AA33" i="7"/>
  <c r="AG33" i="7" s="1"/>
  <c r="AA34" i="7"/>
  <c r="AG34" i="7" s="1"/>
  <c r="AA35" i="7"/>
  <c r="AG35" i="7" s="1"/>
  <c r="AA36" i="7"/>
  <c r="AG36" i="7" s="1"/>
  <c r="AA37" i="7"/>
  <c r="AG37" i="7" s="1"/>
  <c r="AA38" i="7"/>
  <c r="AG38" i="7" s="1"/>
  <c r="AA39" i="7"/>
  <c r="AG39" i="7" s="1"/>
  <c r="AA40" i="7"/>
  <c r="AG40" i="7" s="1"/>
  <c r="AA41" i="7"/>
  <c r="AG41" i="7" s="1"/>
  <c r="AA42" i="7"/>
  <c r="AG42" i="7" s="1"/>
  <c r="AA43" i="7"/>
  <c r="AG43" i="7" s="1"/>
  <c r="AA44" i="7"/>
  <c r="AG44" i="7" s="1"/>
  <c r="AA49" i="7"/>
  <c r="AA50" i="7"/>
  <c r="AG50" i="7" s="1"/>
  <c r="AA51" i="7"/>
  <c r="AG51" i="7" s="1"/>
  <c r="AA52" i="7"/>
  <c r="AG52" i="7" s="1"/>
  <c r="AA53" i="7"/>
  <c r="AG53" i="7" s="1"/>
  <c r="AA54" i="7"/>
  <c r="AG54" i="7" s="1"/>
  <c r="AA55" i="7"/>
  <c r="AG55" i="7" s="1"/>
  <c r="AA56" i="7"/>
  <c r="AG56" i="7" s="1"/>
  <c r="AA57" i="7"/>
  <c r="AG57" i="7" s="1"/>
  <c r="AA58" i="7"/>
  <c r="AG58" i="7" s="1"/>
  <c r="AA59" i="7"/>
  <c r="AG59" i="7" s="1"/>
  <c r="AA60" i="7"/>
  <c r="AG60" i="7" s="1"/>
  <c r="AA61" i="7"/>
  <c r="AG61" i="7" s="1"/>
  <c r="AA62" i="7"/>
  <c r="AG62" i="7" s="1"/>
  <c r="AA63" i="7"/>
  <c r="AG63" i="7" s="1"/>
  <c r="AA64" i="7"/>
  <c r="AG64" i="7" s="1"/>
  <c r="AA65" i="7"/>
  <c r="AG65" i="7" s="1"/>
  <c r="AA66" i="7"/>
  <c r="AG66" i="7" s="1"/>
  <c r="AA67" i="7"/>
  <c r="AG67" i="7" s="1"/>
  <c r="AA72" i="7"/>
  <c r="AA73" i="7"/>
  <c r="AG73" i="7" s="1"/>
  <c r="AA74" i="7"/>
  <c r="AG74" i="7" s="1"/>
  <c r="AA75" i="7"/>
  <c r="AG75" i="7" s="1"/>
  <c r="AA76" i="7"/>
  <c r="AG76" i="7" s="1"/>
  <c r="AA77" i="7"/>
  <c r="AG77" i="7" s="1"/>
  <c r="AA78" i="7"/>
  <c r="AG78" i="7" s="1"/>
  <c r="AA79" i="7"/>
  <c r="AG79" i="7" s="1"/>
  <c r="AA80" i="7"/>
  <c r="AG80" i="7" s="1"/>
  <c r="AA81" i="7"/>
  <c r="AG81" i="7" s="1"/>
  <c r="AA82" i="7"/>
  <c r="AG82" i="7" s="1"/>
  <c r="AA83" i="7"/>
  <c r="AG83" i="7" s="1"/>
  <c r="AA84" i="7"/>
  <c r="AG84" i="7" s="1"/>
  <c r="AA85" i="7"/>
  <c r="AG85" i="7" s="1"/>
  <c r="AA86" i="7"/>
  <c r="AG86" i="7" s="1"/>
  <c r="AA87" i="7"/>
  <c r="AG87" i="7" s="1"/>
  <c r="AA88" i="7"/>
  <c r="AG88" i="7" s="1"/>
  <c r="AA89" i="7"/>
  <c r="AG89" i="7" s="1"/>
  <c r="AA90" i="7"/>
  <c r="AG90" i="7" s="1"/>
  <c r="AA95" i="7"/>
  <c r="AG95" i="7" s="1"/>
  <c r="AA96" i="7"/>
  <c r="AG96" i="7" s="1"/>
  <c r="AA97" i="7"/>
  <c r="AG97" i="7" s="1"/>
  <c r="AA98" i="7"/>
  <c r="AG98" i="7" s="1"/>
  <c r="AA99" i="7"/>
  <c r="AG99" i="7" s="1"/>
  <c r="AA100" i="7"/>
  <c r="AG100" i="7" s="1"/>
  <c r="AA101" i="7"/>
  <c r="AG101" i="7" s="1"/>
  <c r="AA102" i="7"/>
  <c r="AG102" i="7" s="1"/>
  <c r="AA103" i="7"/>
  <c r="AG103" i="7" s="1"/>
  <c r="AA104" i="7"/>
  <c r="AG104" i="7" s="1"/>
  <c r="AA105" i="7"/>
  <c r="AG105" i="7" s="1"/>
  <c r="AA106" i="7"/>
  <c r="AG106" i="7" s="1"/>
  <c r="AA107" i="7"/>
  <c r="AG107" i="7" s="1"/>
  <c r="AA108" i="7"/>
  <c r="AG108" i="7" s="1"/>
  <c r="AA109" i="7"/>
  <c r="AG109" i="7" s="1"/>
  <c r="AA110" i="7"/>
  <c r="AG110" i="7" s="1"/>
  <c r="AA111" i="7"/>
  <c r="AG111" i="7" s="1"/>
  <c r="AA112" i="7"/>
  <c r="AG112" i="7" s="1"/>
  <c r="AA113" i="7"/>
  <c r="AG113" i="7" s="1"/>
  <c r="AA114" i="7"/>
  <c r="AG114" i="7" s="1"/>
  <c r="AA115" i="7"/>
  <c r="AG115" i="7" s="1"/>
  <c r="AA116" i="7"/>
  <c r="AG116" i="7" s="1"/>
  <c r="AA117" i="7"/>
  <c r="AG117" i="7" s="1"/>
  <c r="Z4" i="7"/>
  <c r="Z5" i="7"/>
  <c r="AF5" i="7" s="1"/>
  <c r="Z6" i="7"/>
  <c r="AF6" i="7" s="1"/>
  <c r="Z7" i="7"/>
  <c r="Z8" i="7"/>
  <c r="AF8" i="7" s="1"/>
  <c r="Z9" i="7"/>
  <c r="AF9" i="7" s="1"/>
  <c r="Z10" i="7"/>
  <c r="AF10" i="7" s="1"/>
  <c r="Z11" i="7"/>
  <c r="AF11" i="7" s="1"/>
  <c r="Z12" i="7"/>
  <c r="Z13" i="7"/>
  <c r="AF13" i="7" s="1"/>
  <c r="Z14" i="7"/>
  <c r="AF14" i="7" s="1"/>
  <c r="Z15" i="7"/>
  <c r="AF15" i="7" s="1"/>
  <c r="Z16" i="7"/>
  <c r="AF16" i="7" s="1"/>
  <c r="Z17" i="7"/>
  <c r="AF17" i="7" s="1"/>
  <c r="Z18" i="7"/>
  <c r="AF18" i="7" s="1"/>
  <c r="Z19" i="7"/>
  <c r="AF19" i="7" s="1"/>
  <c r="Z20" i="7"/>
  <c r="AF20" i="7" s="1"/>
  <c r="Z21" i="7"/>
  <c r="AF21" i="7" s="1"/>
  <c r="Z26" i="7"/>
  <c r="AF26" i="7" s="1"/>
  <c r="Z27" i="7"/>
  <c r="Z28" i="7"/>
  <c r="AF28" i="7" s="1"/>
  <c r="Z29" i="7"/>
  <c r="AF29" i="7" s="1"/>
  <c r="Z30" i="7"/>
  <c r="AF30" i="7" s="1"/>
  <c r="Z31" i="7"/>
  <c r="AF31" i="7" s="1"/>
  <c r="Z32" i="7"/>
  <c r="AF32" i="7" s="1"/>
  <c r="Z33" i="7"/>
  <c r="AF33" i="7" s="1"/>
  <c r="Z34" i="7"/>
  <c r="AF34" i="7" s="1"/>
  <c r="Z35" i="7"/>
  <c r="AF35" i="7" s="1"/>
  <c r="Z36" i="7"/>
  <c r="AF36" i="7" s="1"/>
  <c r="Z37" i="7"/>
  <c r="AF37" i="7" s="1"/>
  <c r="Z38" i="7"/>
  <c r="AF38" i="7" s="1"/>
  <c r="Z39" i="7"/>
  <c r="AF39" i="7" s="1"/>
  <c r="Z40" i="7"/>
  <c r="AF40" i="7" s="1"/>
  <c r="Z41" i="7"/>
  <c r="AF41" i="7" s="1"/>
  <c r="Z42" i="7"/>
  <c r="AF42" i="7" s="1"/>
  <c r="Z43" i="7"/>
  <c r="AF43" i="7" s="1"/>
  <c r="Z44" i="7"/>
  <c r="AF44" i="7" s="1"/>
  <c r="Z49" i="7"/>
  <c r="Z50" i="7"/>
  <c r="AF50" i="7" s="1"/>
  <c r="Z51" i="7"/>
  <c r="AF51" i="7" s="1"/>
  <c r="Z52" i="7"/>
  <c r="AF52" i="7" s="1"/>
  <c r="Z53" i="7"/>
  <c r="AF53" i="7" s="1"/>
  <c r="Z54" i="7"/>
  <c r="AF54" i="7" s="1"/>
  <c r="Z55" i="7"/>
  <c r="AF55" i="7" s="1"/>
  <c r="Z56" i="7"/>
  <c r="AF56" i="7" s="1"/>
  <c r="Z57" i="7"/>
  <c r="AF57" i="7" s="1"/>
  <c r="Z58" i="7"/>
  <c r="AF58" i="7" s="1"/>
  <c r="Z59" i="7"/>
  <c r="AF59" i="7" s="1"/>
  <c r="Z60" i="7"/>
  <c r="AF60" i="7" s="1"/>
  <c r="Z61" i="7"/>
  <c r="AF61" i="7" s="1"/>
  <c r="Z62" i="7"/>
  <c r="AF62" i="7" s="1"/>
  <c r="Z63" i="7"/>
  <c r="AF63" i="7" s="1"/>
  <c r="Z64" i="7"/>
  <c r="AF64" i="7" s="1"/>
  <c r="Z65" i="7"/>
  <c r="AF65" i="7" s="1"/>
  <c r="Z66" i="7"/>
  <c r="AF66" i="7" s="1"/>
  <c r="Z67" i="7"/>
  <c r="AF67" i="7" s="1"/>
  <c r="Z72" i="7"/>
  <c r="Z73" i="7"/>
  <c r="AF73" i="7" s="1"/>
  <c r="Z74" i="7"/>
  <c r="AF74" i="7" s="1"/>
  <c r="Z75" i="7"/>
  <c r="AF75" i="7" s="1"/>
  <c r="Z76" i="7"/>
  <c r="AF76" i="7" s="1"/>
  <c r="Z77" i="7"/>
  <c r="AF77" i="7" s="1"/>
  <c r="Z78" i="7"/>
  <c r="AF78" i="7" s="1"/>
  <c r="Z79" i="7"/>
  <c r="AF79" i="7" s="1"/>
  <c r="Z80" i="7"/>
  <c r="AF80" i="7" s="1"/>
  <c r="Z81" i="7"/>
  <c r="AF81" i="7" s="1"/>
  <c r="Z82" i="7"/>
  <c r="AF82" i="7" s="1"/>
  <c r="Z83" i="7"/>
  <c r="AF83" i="7" s="1"/>
  <c r="Z84" i="7"/>
  <c r="AF84" i="7" s="1"/>
  <c r="Z85" i="7"/>
  <c r="AF85" i="7" s="1"/>
  <c r="Z86" i="7"/>
  <c r="AF86" i="7" s="1"/>
  <c r="Z87" i="7"/>
  <c r="AF87" i="7" s="1"/>
  <c r="Z88" i="7"/>
  <c r="AF88" i="7" s="1"/>
  <c r="Z89" i="7"/>
  <c r="AF89" i="7" s="1"/>
  <c r="Z90" i="7"/>
  <c r="AF90" i="7" s="1"/>
  <c r="Z95" i="7"/>
  <c r="AF95" i="7" s="1"/>
  <c r="Z96" i="7"/>
  <c r="AF96" i="7" s="1"/>
  <c r="Z97" i="7"/>
  <c r="AF97" i="7" s="1"/>
  <c r="Z98" i="7"/>
  <c r="AF98" i="7" s="1"/>
  <c r="Z99" i="7"/>
  <c r="AF99" i="7" s="1"/>
  <c r="Z100" i="7"/>
  <c r="AF100" i="7" s="1"/>
  <c r="Z101" i="7"/>
  <c r="AF101" i="7" s="1"/>
  <c r="Z102" i="7"/>
  <c r="AF102" i="7" s="1"/>
  <c r="Z103" i="7"/>
  <c r="Z104" i="7"/>
  <c r="AF104" i="7" s="1"/>
  <c r="Z105" i="7"/>
  <c r="AF105" i="7" s="1"/>
  <c r="Z106" i="7"/>
  <c r="AF106" i="7" s="1"/>
  <c r="Z107" i="7"/>
  <c r="AF107" i="7" s="1"/>
  <c r="Z108" i="7"/>
  <c r="AF108" i="7" s="1"/>
  <c r="Z109" i="7"/>
  <c r="AF109" i="7" s="1"/>
  <c r="Z110" i="7"/>
  <c r="AF110" i="7" s="1"/>
  <c r="Z111" i="7"/>
  <c r="AF111" i="7" s="1"/>
  <c r="Z112" i="7"/>
  <c r="AF112" i="7" s="1"/>
  <c r="Z113" i="7"/>
  <c r="AF113" i="7" s="1"/>
  <c r="Z114" i="7"/>
  <c r="AF114" i="7" s="1"/>
  <c r="Z115" i="7"/>
  <c r="AF115" i="7" s="1"/>
  <c r="Z116" i="7"/>
  <c r="AF116" i="7" s="1"/>
  <c r="Z117" i="7"/>
  <c r="AF117" i="7" s="1"/>
  <c r="AA3" i="7"/>
  <c r="Z3" i="7"/>
  <c r="AF3" i="7" s="1"/>
  <c r="Y4" i="7"/>
  <c r="Y5" i="7"/>
  <c r="Y6" i="7"/>
  <c r="AE6" i="7" s="1"/>
  <c r="Y8" i="7"/>
  <c r="AE8" i="7" s="1"/>
  <c r="Y9" i="7"/>
  <c r="Y10" i="7"/>
  <c r="Y11" i="7"/>
  <c r="Y12" i="7"/>
  <c r="AE12" i="7" s="1"/>
  <c r="Y13" i="7"/>
  <c r="Y14" i="7"/>
  <c r="Y15" i="7"/>
  <c r="AE15" i="7" s="1"/>
  <c r="Y16" i="7"/>
  <c r="AE16" i="7" s="1"/>
  <c r="Y17" i="7"/>
  <c r="AE17" i="7" s="1"/>
  <c r="Y18" i="7"/>
  <c r="AE18" i="7" s="1"/>
  <c r="Y19" i="7"/>
  <c r="Y20" i="7"/>
  <c r="AE20" i="7" s="1"/>
  <c r="Y21" i="7"/>
  <c r="Y26" i="7"/>
  <c r="Y27" i="7"/>
  <c r="Y28" i="7"/>
  <c r="AE28" i="7" s="1"/>
  <c r="Y29" i="7"/>
  <c r="Y30" i="7"/>
  <c r="Y31" i="7"/>
  <c r="Y32" i="7"/>
  <c r="AE32" i="7" s="1"/>
  <c r="Y33" i="7"/>
  <c r="Y34" i="7"/>
  <c r="Y35" i="7"/>
  <c r="Y36" i="7"/>
  <c r="AE36" i="7" s="1"/>
  <c r="Y37" i="7"/>
  <c r="Y38" i="7"/>
  <c r="AE38" i="7" s="1"/>
  <c r="Y39" i="7"/>
  <c r="Y40" i="7"/>
  <c r="AE40" i="7" s="1"/>
  <c r="Y41" i="7"/>
  <c r="AE41" i="7" s="1"/>
  <c r="Y42" i="7"/>
  <c r="Y43" i="7"/>
  <c r="Y44" i="7"/>
  <c r="Y49" i="7"/>
  <c r="Y50" i="7"/>
  <c r="Y51" i="7"/>
  <c r="Y52" i="7"/>
  <c r="Y53" i="7"/>
  <c r="Y54" i="7"/>
  <c r="Y55" i="7"/>
  <c r="AE55" i="7" s="1"/>
  <c r="Y56" i="7"/>
  <c r="Y57" i="7"/>
  <c r="Y58" i="7"/>
  <c r="Y59" i="7"/>
  <c r="AE59" i="7" s="1"/>
  <c r="Y60" i="7"/>
  <c r="Y61" i="7"/>
  <c r="AE61" i="7" s="1"/>
  <c r="Y62" i="7"/>
  <c r="AE62" i="7" s="1"/>
  <c r="Y63" i="7"/>
  <c r="AE63" i="7" s="1"/>
  <c r="Y64" i="7"/>
  <c r="Y65" i="7"/>
  <c r="Y66" i="7"/>
  <c r="AE66" i="7" s="1"/>
  <c r="Y67" i="7"/>
  <c r="AE67" i="7" s="1"/>
  <c r="Y72" i="7"/>
  <c r="Y73" i="7"/>
  <c r="AE73" i="7" s="1"/>
  <c r="Y74" i="7"/>
  <c r="AE74" i="7" s="1"/>
  <c r="Y75" i="7"/>
  <c r="AE75" i="7" s="1"/>
  <c r="Y76" i="7"/>
  <c r="Y77" i="7"/>
  <c r="AE77" i="7" s="1"/>
  <c r="Y78" i="7"/>
  <c r="Y79" i="7"/>
  <c r="AE79" i="7" s="1"/>
  <c r="Y80" i="7"/>
  <c r="Y81" i="7"/>
  <c r="AE81" i="7" s="1"/>
  <c r="Y82" i="7"/>
  <c r="AE82" i="7" s="1"/>
  <c r="Y83" i="7"/>
  <c r="AE83" i="7" s="1"/>
  <c r="Y84" i="7"/>
  <c r="Y85" i="7"/>
  <c r="Y86" i="7"/>
  <c r="AE86" i="7" s="1"/>
  <c r="Y87" i="7"/>
  <c r="AE87" i="7" s="1"/>
  <c r="Y88" i="7"/>
  <c r="Y89" i="7"/>
  <c r="AE89" i="7" s="1"/>
  <c r="Y90" i="7"/>
  <c r="Y95" i="7"/>
  <c r="AE95" i="7" s="1"/>
  <c r="Y96" i="7"/>
  <c r="Y97" i="7"/>
  <c r="Y98" i="7"/>
  <c r="AE98" i="7" s="1"/>
  <c r="Y99" i="7"/>
  <c r="AE99" i="7" s="1"/>
  <c r="Y100" i="7"/>
  <c r="AE100" i="7" s="1"/>
  <c r="Y101" i="7"/>
  <c r="AE101" i="7" s="1"/>
  <c r="Y102" i="7"/>
  <c r="Y103" i="7"/>
  <c r="AE103" i="7" s="1"/>
  <c r="Y104" i="7"/>
  <c r="AE104" i="7" s="1"/>
  <c r="Y105" i="7"/>
  <c r="AE105" i="7" s="1"/>
  <c r="Y106" i="7"/>
  <c r="Y107" i="7"/>
  <c r="AE107" i="7" s="1"/>
  <c r="Y108" i="7"/>
  <c r="AE108" i="7" s="1"/>
  <c r="Y109" i="7"/>
  <c r="Y110" i="7"/>
  <c r="Y111" i="7"/>
  <c r="AE111" i="7" s="1"/>
  <c r="Y112" i="7"/>
  <c r="AE112" i="7" s="1"/>
  <c r="Y113" i="7"/>
  <c r="AE113" i="7" s="1"/>
  <c r="Y114" i="7"/>
  <c r="Y115" i="7"/>
  <c r="AE115" i="7" s="1"/>
  <c r="Y116" i="7"/>
  <c r="AE116" i="7" s="1"/>
  <c r="Y117" i="7"/>
  <c r="AE117" i="7" s="1"/>
  <c r="Y3" i="7"/>
  <c r="W4" i="7"/>
  <c r="W5" i="7"/>
  <c r="W6" i="7"/>
  <c r="W7" i="7"/>
  <c r="W8" i="7"/>
  <c r="W9" i="7"/>
  <c r="W10" i="7"/>
  <c r="W11" i="7"/>
  <c r="W12" i="7"/>
  <c r="W13" i="7"/>
  <c r="W14" i="7"/>
  <c r="W15" i="7"/>
  <c r="W16" i="7"/>
  <c r="W17" i="7"/>
  <c r="W18" i="7"/>
  <c r="W19" i="7"/>
  <c r="W20" i="7"/>
  <c r="W21" i="7"/>
  <c r="W26" i="7"/>
  <c r="W27" i="7"/>
  <c r="W28" i="7"/>
  <c r="W29" i="7"/>
  <c r="W30" i="7"/>
  <c r="W31" i="7"/>
  <c r="W32" i="7"/>
  <c r="W33" i="7"/>
  <c r="W34" i="7"/>
  <c r="W35" i="7"/>
  <c r="W36" i="7"/>
  <c r="W37" i="7"/>
  <c r="W38" i="7"/>
  <c r="W39" i="7"/>
  <c r="W40" i="7"/>
  <c r="W41" i="7"/>
  <c r="W42" i="7"/>
  <c r="W43" i="7"/>
  <c r="W44" i="7"/>
  <c r="W49" i="7"/>
  <c r="W50" i="7"/>
  <c r="W51" i="7"/>
  <c r="W52" i="7"/>
  <c r="W53" i="7"/>
  <c r="W54" i="7"/>
  <c r="W55" i="7"/>
  <c r="W56" i="7"/>
  <c r="W57" i="7"/>
  <c r="W58" i="7"/>
  <c r="W59" i="7"/>
  <c r="W60" i="7"/>
  <c r="W61" i="7"/>
  <c r="W62" i="7"/>
  <c r="W63" i="7"/>
  <c r="W64" i="7"/>
  <c r="W65" i="7"/>
  <c r="W66" i="7"/>
  <c r="W67" i="7"/>
  <c r="W73" i="7"/>
  <c r="W74" i="7"/>
  <c r="W75" i="7"/>
  <c r="W76" i="7"/>
  <c r="W77" i="7"/>
  <c r="W78" i="7"/>
  <c r="W79" i="7"/>
  <c r="W80" i="7"/>
  <c r="W81" i="7"/>
  <c r="W82" i="7"/>
  <c r="W83" i="7"/>
  <c r="W84" i="7"/>
  <c r="W85" i="7"/>
  <c r="W86" i="7"/>
  <c r="W87" i="7"/>
  <c r="W88" i="7"/>
  <c r="W89" i="7"/>
  <c r="W90" i="7"/>
  <c r="W96" i="7"/>
  <c r="W97" i="7"/>
  <c r="W98" i="7"/>
  <c r="W99" i="7"/>
  <c r="W100" i="7"/>
  <c r="W101" i="7"/>
  <c r="W102" i="7"/>
  <c r="W103" i="7"/>
  <c r="W104" i="7"/>
  <c r="W105" i="7"/>
  <c r="W106" i="7"/>
  <c r="W107" i="7"/>
  <c r="W108" i="7"/>
  <c r="W109" i="7"/>
  <c r="W110" i="7"/>
  <c r="W111" i="7"/>
  <c r="W112" i="7"/>
  <c r="W113" i="7"/>
  <c r="W114" i="7"/>
  <c r="W115" i="7"/>
  <c r="W116" i="7"/>
  <c r="W117" i="7"/>
  <c r="W3" i="7"/>
  <c r="O5" i="7"/>
  <c r="O6" i="7"/>
  <c r="O7" i="7"/>
  <c r="O8" i="7"/>
  <c r="O9" i="7"/>
  <c r="O10" i="7"/>
  <c r="O11" i="7"/>
  <c r="O12" i="7"/>
  <c r="P12" i="7" s="1"/>
  <c r="O13" i="7"/>
  <c r="O14" i="7"/>
  <c r="O15" i="7"/>
  <c r="O16" i="7"/>
  <c r="O17" i="7"/>
  <c r="O18" i="7"/>
  <c r="O19" i="7"/>
  <c r="O20" i="7"/>
  <c r="O21" i="7"/>
  <c r="O26" i="7"/>
  <c r="O28" i="7"/>
  <c r="O29" i="7"/>
  <c r="O30" i="7"/>
  <c r="O31" i="7"/>
  <c r="O32" i="7"/>
  <c r="O33" i="7"/>
  <c r="O34" i="7"/>
  <c r="O35" i="7"/>
  <c r="O36" i="7"/>
  <c r="O37" i="7"/>
  <c r="O38" i="7"/>
  <c r="O39" i="7"/>
  <c r="O40" i="7"/>
  <c r="O41" i="7"/>
  <c r="O42" i="7"/>
  <c r="O43" i="7"/>
  <c r="O44" i="7"/>
  <c r="O49" i="7"/>
  <c r="O50" i="7"/>
  <c r="O51" i="7"/>
  <c r="O52" i="7"/>
  <c r="O53" i="7"/>
  <c r="O54" i="7"/>
  <c r="O55" i="7"/>
  <c r="O56" i="7"/>
  <c r="O57" i="7"/>
  <c r="O58" i="7"/>
  <c r="O59" i="7"/>
  <c r="O60" i="7"/>
  <c r="O61" i="7"/>
  <c r="O62" i="7"/>
  <c r="O63" i="7"/>
  <c r="O64" i="7"/>
  <c r="O65" i="7"/>
  <c r="O66" i="7"/>
  <c r="O67" i="7"/>
  <c r="O72" i="7"/>
  <c r="O73" i="7"/>
  <c r="O74" i="7"/>
  <c r="O75" i="7"/>
  <c r="O76" i="7"/>
  <c r="O77" i="7"/>
  <c r="O78" i="7"/>
  <c r="O79" i="7"/>
  <c r="O80" i="7"/>
  <c r="O81" i="7"/>
  <c r="O82" i="7"/>
  <c r="O83" i="7"/>
  <c r="O84" i="7"/>
  <c r="O85" i="7"/>
  <c r="O86" i="7"/>
  <c r="O87" i="7"/>
  <c r="O88" i="7"/>
  <c r="O89" i="7"/>
  <c r="O90" i="7"/>
  <c r="O95" i="7"/>
  <c r="O96" i="7"/>
  <c r="O97" i="7"/>
  <c r="O98" i="7"/>
  <c r="O99" i="7"/>
  <c r="O100" i="7"/>
  <c r="O101" i="7"/>
  <c r="O102" i="7"/>
  <c r="O103" i="7"/>
  <c r="O104" i="7"/>
  <c r="O105" i="7"/>
  <c r="O106" i="7"/>
  <c r="O107" i="7"/>
  <c r="O108" i="7"/>
  <c r="O109" i="7"/>
  <c r="O110" i="7"/>
  <c r="O111" i="7"/>
  <c r="O112" i="7"/>
  <c r="O113" i="7"/>
  <c r="O114" i="7"/>
  <c r="O115" i="7"/>
  <c r="O116" i="7"/>
  <c r="O117" i="7"/>
  <c r="O3" i="7"/>
  <c r="N5" i="7"/>
  <c r="N6" i="7"/>
  <c r="N7" i="7"/>
  <c r="P7" i="7" s="1"/>
  <c r="N8" i="7"/>
  <c r="N9" i="7"/>
  <c r="N10" i="7"/>
  <c r="N11" i="7"/>
  <c r="P11" i="7" s="1"/>
  <c r="N13" i="7"/>
  <c r="N14" i="7"/>
  <c r="P14" i="7" s="1"/>
  <c r="N15" i="7"/>
  <c r="P15" i="7" s="1"/>
  <c r="N16" i="7"/>
  <c r="P16" i="7" s="1"/>
  <c r="N17" i="7"/>
  <c r="N18" i="7"/>
  <c r="P18" i="7" s="1"/>
  <c r="N19" i="7"/>
  <c r="P19" i="7" s="1"/>
  <c r="N20" i="7"/>
  <c r="P20" i="7" s="1"/>
  <c r="N21" i="7"/>
  <c r="N26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N66" i="7"/>
  <c r="N67" i="7"/>
  <c r="N72" i="7"/>
  <c r="N73" i="7"/>
  <c r="N74" i="7"/>
  <c r="N75" i="7"/>
  <c r="N76" i="7"/>
  <c r="N77" i="7"/>
  <c r="N78" i="7"/>
  <c r="N79" i="7"/>
  <c r="N80" i="7"/>
  <c r="N81" i="7"/>
  <c r="N82" i="7"/>
  <c r="N83" i="7"/>
  <c r="N84" i="7"/>
  <c r="N85" i="7"/>
  <c r="N86" i="7"/>
  <c r="N87" i="7"/>
  <c r="N88" i="7"/>
  <c r="N89" i="7"/>
  <c r="N90" i="7"/>
  <c r="N95" i="7"/>
  <c r="N96" i="7"/>
  <c r="N97" i="7"/>
  <c r="N98" i="7"/>
  <c r="N99" i="7"/>
  <c r="N100" i="7"/>
  <c r="N101" i="7"/>
  <c r="N102" i="7"/>
  <c r="N103" i="7"/>
  <c r="N104" i="7"/>
  <c r="N105" i="7"/>
  <c r="N106" i="7"/>
  <c r="N107" i="7"/>
  <c r="N108" i="7"/>
  <c r="N109" i="7"/>
  <c r="N110" i="7"/>
  <c r="N111" i="7"/>
  <c r="N112" i="7"/>
  <c r="N113" i="7"/>
  <c r="N114" i="7"/>
  <c r="N115" i="7"/>
  <c r="N116" i="7"/>
  <c r="N117" i="7"/>
  <c r="N3" i="7"/>
  <c r="M5" i="7"/>
  <c r="M6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6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M65" i="7"/>
  <c r="M66" i="7"/>
  <c r="M67" i="7"/>
  <c r="M72" i="7"/>
  <c r="M73" i="7"/>
  <c r="M74" i="7"/>
  <c r="M75" i="7"/>
  <c r="M76" i="7"/>
  <c r="M77" i="7"/>
  <c r="M78" i="7"/>
  <c r="M79" i="7"/>
  <c r="M80" i="7"/>
  <c r="M81" i="7"/>
  <c r="M82" i="7"/>
  <c r="M83" i="7"/>
  <c r="M84" i="7"/>
  <c r="M85" i="7"/>
  <c r="M86" i="7"/>
  <c r="M87" i="7"/>
  <c r="M88" i="7"/>
  <c r="M89" i="7"/>
  <c r="M90" i="7"/>
  <c r="M95" i="7"/>
  <c r="M96" i="7"/>
  <c r="M97" i="7"/>
  <c r="M98" i="7"/>
  <c r="M99" i="7"/>
  <c r="M100" i="7"/>
  <c r="M101" i="7"/>
  <c r="M102" i="7"/>
  <c r="M103" i="7"/>
  <c r="M104" i="7"/>
  <c r="M105" i="7"/>
  <c r="M106" i="7"/>
  <c r="M107" i="7"/>
  <c r="M108" i="7"/>
  <c r="M109" i="7"/>
  <c r="M110" i="7"/>
  <c r="M111" i="7"/>
  <c r="M112" i="7"/>
  <c r="M113" i="7"/>
  <c r="M114" i="7"/>
  <c r="M115" i="7"/>
  <c r="M116" i="7"/>
  <c r="M117" i="7"/>
  <c r="M3" i="7"/>
  <c r="K4" i="7"/>
  <c r="K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72" i="7"/>
  <c r="K73" i="7"/>
  <c r="K74" i="7"/>
  <c r="K75" i="7"/>
  <c r="K76" i="7"/>
  <c r="K77" i="7"/>
  <c r="K78" i="7"/>
  <c r="K79" i="7"/>
  <c r="K80" i="7"/>
  <c r="K81" i="7"/>
  <c r="K82" i="7"/>
  <c r="K83" i="7"/>
  <c r="K84" i="7"/>
  <c r="K85" i="7"/>
  <c r="K86" i="7"/>
  <c r="K87" i="7"/>
  <c r="K88" i="7"/>
  <c r="K89" i="7"/>
  <c r="K90" i="7"/>
  <c r="K95" i="7"/>
  <c r="K96" i="7"/>
  <c r="K97" i="7"/>
  <c r="K98" i="7"/>
  <c r="K99" i="7"/>
  <c r="K100" i="7"/>
  <c r="K101" i="7"/>
  <c r="K102" i="7"/>
  <c r="K103" i="7"/>
  <c r="K104" i="7"/>
  <c r="K105" i="7"/>
  <c r="K106" i="7"/>
  <c r="K107" i="7"/>
  <c r="K108" i="7"/>
  <c r="K109" i="7"/>
  <c r="K110" i="7"/>
  <c r="K111" i="7"/>
  <c r="K112" i="7"/>
  <c r="K113" i="7"/>
  <c r="K114" i="7"/>
  <c r="K115" i="7"/>
  <c r="K116" i="7"/>
  <c r="K117" i="7"/>
  <c r="J4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6" i="7"/>
  <c r="L26" i="7" s="1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9" i="7"/>
  <c r="L49" i="7" s="1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5" i="7"/>
  <c r="L95" i="7" s="1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7" i="7"/>
  <c r="V26" i="7"/>
  <c r="X26" i="7" s="1"/>
  <c r="V27" i="7"/>
  <c r="V28" i="7"/>
  <c r="V29" i="7"/>
  <c r="V30" i="7"/>
  <c r="V31" i="7"/>
  <c r="V32" i="7"/>
  <c r="V33" i="7"/>
  <c r="V34" i="7"/>
  <c r="V35" i="7"/>
  <c r="V36" i="7"/>
  <c r="V37" i="7"/>
  <c r="V38" i="7"/>
  <c r="V39" i="7"/>
  <c r="V40" i="7"/>
  <c r="V41" i="7"/>
  <c r="V42" i="7"/>
  <c r="V43" i="7"/>
  <c r="V44" i="7"/>
  <c r="V49" i="7"/>
  <c r="V50" i="7"/>
  <c r="V51" i="7"/>
  <c r="V52" i="7"/>
  <c r="V53" i="7"/>
  <c r="V54" i="7"/>
  <c r="V55" i="7"/>
  <c r="V56" i="7"/>
  <c r="V57" i="7"/>
  <c r="V58" i="7"/>
  <c r="V59" i="7"/>
  <c r="V60" i="7"/>
  <c r="V61" i="7"/>
  <c r="V62" i="7"/>
  <c r="V63" i="7"/>
  <c r="V64" i="7"/>
  <c r="V65" i="7"/>
  <c r="V66" i="7"/>
  <c r="V67" i="7"/>
  <c r="V73" i="7"/>
  <c r="V74" i="7"/>
  <c r="V75" i="7"/>
  <c r="V76" i="7"/>
  <c r="V77" i="7"/>
  <c r="V78" i="7"/>
  <c r="V79" i="7"/>
  <c r="V80" i="7"/>
  <c r="V81" i="7"/>
  <c r="V82" i="7"/>
  <c r="V83" i="7"/>
  <c r="V84" i="7"/>
  <c r="V85" i="7"/>
  <c r="V86" i="7"/>
  <c r="V87" i="7"/>
  <c r="V88" i="7"/>
  <c r="V89" i="7"/>
  <c r="V90" i="7"/>
  <c r="V96" i="7"/>
  <c r="V97" i="7"/>
  <c r="V98" i="7"/>
  <c r="V99" i="7"/>
  <c r="V100" i="7"/>
  <c r="V101" i="7"/>
  <c r="V102" i="7"/>
  <c r="V103" i="7"/>
  <c r="V104" i="7"/>
  <c r="V105" i="7"/>
  <c r="V106" i="7"/>
  <c r="V107" i="7"/>
  <c r="V108" i="7"/>
  <c r="V109" i="7"/>
  <c r="V110" i="7"/>
  <c r="V111" i="7"/>
  <c r="V112" i="7"/>
  <c r="V113" i="7"/>
  <c r="V114" i="7"/>
  <c r="V115" i="7"/>
  <c r="V116" i="7"/>
  <c r="V117" i="7"/>
  <c r="K3" i="7"/>
  <c r="J3" i="7"/>
  <c r="L3" i="7" s="1"/>
  <c r="V91" i="7" l="1"/>
  <c r="Y45" i="7"/>
  <c r="AG72" i="7"/>
  <c r="AA91" i="7"/>
  <c r="W45" i="7"/>
  <c r="AF49" i="7"/>
  <c r="Z68" i="7"/>
  <c r="AA45" i="7"/>
  <c r="Y68" i="7"/>
  <c r="AF72" i="7"/>
  <c r="Z91" i="7"/>
  <c r="V68" i="7"/>
  <c r="V45" i="7"/>
  <c r="W68" i="7"/>
  <c r="AE72" i="7"/>
  <c r="Y91" i="7"/>
  <c r="Z45" i="7"/>
  <c r="AG49" i="7"/>
  <c r="AA68" i="7"/>
  <c r="W91" i="7"/>
  <c r="M91" i="7"/>
  <c r="N91" i="7"/>
  <c r="O91" i="7"/>
  <c r="N68" i="7"/>
  <c r="O68" i="7"/>
  <c r="M68" i="7"/>
  <c r="P10" i="7"/>
  <c r="P6" i="7"/>
  <c r="P9" i="7"/>
  <c r="P5" i="7"/>
  <c r="P3" i="7"/>
  <c r="R3" i="7" s="1"/>
  <c r="P21" i="7"/>
  <c r="P13" i="7"/>
  <c r="P8" i="7"/>
  <c r="P17" i="7"/>
  <c r="P59" i="7"/>
  <c r="P57" i="7"/>
  <c r="P55" i="7"/>
  <c r="P53" i="7"/>
  <c r="P51" i="7"/>
  <c r="P49" i="7"/>
  <c r="P43" i="7"/>
  <c r="Q35" i="7"/>
  <c r="Q31" i="7"/>
  <c r="AB65" i="7"/>
  <c r="AC102" i="7"/>
  <c r="P50" i="7"/>
  <c r="AC114" i="7"/>
  <c r="AE114" i="7"/>
  <c r="AI114" i="7" s="1"/>
  <c r="AE51" i="7"/>
  <c r="AH51" i="7" s="1"/>
  <c r="AC51" i="7"/>
  <c r="AF103" i="7"/>
  <c r="AH103" i="7" s="1"/>
  <c r="AC103" i="7"/>
  <c r="AF12" i="7"/>
  <c r="AI12" i="7" s="1"/>
  <c r="AC12" i="7"/>
  <c r="AB105" i="7"/>
  <c r="AB6" i="7"/>
  <c r="P109" i="7"/>
  <c r="P105" i="7"/>
  <c r="P103" i="7"/>
  <c r="P101" i="7"/>
  <c r="P99" i="7"/>
  <c r="P97" i="7"/>
  <c r="P95" i="7"/>
  <c r="R95" i="7" s="1"/>
  <c r="P82" i="7"/>
  <c r="P80" i="7"/>
  <c r="P78" i="7"/>
  <c r="P76" i="7"/>
  <c r="P74" i="7"/>
  <c r="P72" i="7"/>
  <c r="AB26" i="7"/>
  <c r="AD26" i="7" s="1"/>
  <c r="L4" i="7"/>
  <c r="L5" i="7" s="1"/>
  <c r="L6" i="7" s="1"/>
  <c r="L7" i="7" s="1"/>
  <c r="L8" i="7" s="1"/>
  <c r="L9" i="7" s="1"/>
  <c r="L10" i="7" s="1"/>
  <c r="L11" i="7" s="1"/>
  <c r="L12" i="7" s="1"/>
  <c r="L13" i="7" s="1"/>
  <c r="L14" i="7" s="1"/>
  <c r="L15" i="7" s="1"/>
  <c r="L16" i="7" s="1"/>
  <c r="L17" i="7" s="1"/>
  <c r="L18" i="7" s="1"/>
  <c r="L19" i="7" s="1"/>
  <c r="L20" i="7" s="1"/>
  <c r="L21" i="7" s="1"/>
  <c r="P104" i="7"/>
  <c r="AC3" i="7"/>
  <c r="AH36" i="7"/>
  <c r="AB34" i="7"/>
  <c r="AH32" i="7"/>
  <c r="AH28" i="7"/>
  <c r="AI20" i="7"/>
  <c r="AB14" i="7"/>
  <c r="AI8" i="7"/>
  <c r="Q117" i="7"/>
  <c r="P117" i="7"/>
  <c r="P115" i="7"/>
  <c r="Q115" i="7"/>
  <c r="Q113" i="7"/>
  <c r="P113" i="7"/>
  <c r="P111" i="7"/>
  <c r="Q111" i="7"/>
  <c r="Q90" i="7"/>
  <c r="P90" i="7"/>
  <c r="P88" i="7"/>
  <c r="Q88" i="7"/>
  <c r="Q67" i="7"/>
  <c r="P67" i="7"/>
  <c r="P65" i="7"/>
  <c r="Q65" i="7"/>
  <c r="Q3" i="7"/>
  <c r="Q104" i="7"/>
  <c r="Q100" i="7"/>
  <c r="Q96" i="7"/>
  <c r="P96" i="7"/>
  <c r="Q81" i="7"/>
  <c r="Q77" i="7"/>
  <c r="Q73" i="7"/>
  <c r="Q64" i="7"/>
  <c r="Q58" i="7"/>
  <c r="P58" i="7"/>
  <c r="Q54" i="7"/>
  <c r="Q50" i="7"/>
  <c r="P77" i="7"/>
  <c r="AC106" i="7"/>
  <c r="AE106" i="7"/>
  <c r="AH106" i="7" s="1"/>
  <c r="AE44" i="7"/>
  <c r="AI44" i="7" s="1"/>
  <c r="AC44" i="7"/>
  <c r="AC42" i="7"/>
  <c r="AB42" i="7"/>
  <c r="AC30" i="7"/>
  <c r="AB30" i="7"/>
  <c r="AC10" i="7"/>
  <c r="AE10" i="7"/>
  <c r="AI10" i="7" s="1"/>
  <c r="AB10" i="7"/>
  <c r="AB117" i="7"/>
  <c r="AB97" i="7"/>
  <c r="AB53" i="7"/>
  <c r="AC115" i="7"/>
  <c r="AC32" i="7"/>
  <c r="AE102" i="7"/>
  <c r="AH102" i="7" s="1"/>
  <c r="AE30" i="7"/>
  <c r="AH30" i="7" s="1"/>
  <c r="AC109" i="7"/>
  <c r="AC84" i="7"/>
  <c r="AC57" i="7"/>
  <c r="AC49" i="7"/>
  <c r="AI6" i="7"/>
  <c r="AB113" i="7"/>
  <c r="AB101" i="7"/>
  <c r="AB57" i="7"/>
  <c r="AB49" i="7"/>
  <c r="AB4" i="7"/>
  <c r="AC111" i="7"/>
  <c r="AC99" i="7"/>
  <c r="AC59" i="7"/>
  <c r="AC4" i="7"/>
  <c r="AE49" i="7"/>
  <c r="AH49" i="7" s="1"/>
  <c r="AJ49" i="7" s="1"/>
  <c r="AI116" i="7"/>
  <c r="AH116" i="7"/>
  <c r="AI112" i="7"/>
  <c r="AH112" i="7"/>
  <c r="AI104" i="7"/>
  <c r="AH104" i="7"/>
  <c r="AI100" i="7"/>
  <c r="AH100" i="7"/>
  <c r="AC7" i="7"/>
  <c r="AB7" i="7"/>
  <c r="AF7" i="7"/>
  <c r="AH7" i="7" s="1"/>
  <c r="AB89" i="7"/>
  <c r="AB81" i="7"/>
  <c r="AB77" i="7"/>
  <c r="AB73" i="7"/>
  <c r="AC79" i="7"/>
  <c r="AI82" i="7"/>
  <c r="AH82" i="7"/>
  <c r="AI74" i="7"/>
  <c r="AH74" i="7"/>
  <c r="AI66" i="7"/>
  <c r="AH66" i="7"/>
  <c r="Q116" i="7"/>
  <c r="P116" i="7"/>
  <c r="Q114" i="7"/>
  <c r="P114" i="7"/>
  <c r="Q112" i="7"/>
  <c r="P112" i="7"/>
  <c r="Q106" i="7"/>
  <c r="P106" i="7"/>
  <c r="Q102" i="7"/>
  <c r="P102" i="7"/>
  <c r="Q98" i="7"/>
  <c r="P98" i="7"/>
  <c r="Q89" i="7"/>
  <c r="P89" i="7"/>
  <c r="Q83" i="7"/>
  <c r="P83" i="7"/>
  <c r="Q79" i="7"/>
  <c r="P79" i="7"/>
  <c r="Q75" i="7"/>
  <c r="P75" i="7"/>
  <c r="Q66" i="7"/>
  <c r="P66" i="7"/>
  <c r="Q60" i="7"/>
  <c r="P60" i="7"/>
  <c r="Q56" i="7"/>
  <c r="P56" i="7"/>
  <c r="Q52" i="7"/>
  <c r="P52" i="7"/>
  <c r="P100" i="7"/>
  <c r="P81" i="7"/>
  <c r="P73" i="7"/>
  <c r="P54" i="7"/>
  <c r="AH117" i="7"/>
  <c r="AI117" i="7"/>
  <c r="AI115" i="7"/>
  <c r="AH115" i="7"/>
  <c r="AI113" i="7"/>
  <c r="AH113" i="7"/>
  <c r="AI111" i="7"/>
  <c r="AH111" i="7"/>
  <c r="AI105" i="7"/>
  <c r="AH105" i="7"/>
  <c r="AI101" i="7"/>
  <c r="AH101" i="7"/>
  <c r="AI99" i="7"/>
  <c r="AH99" i="7"/>
  <c r="AE97" i="7"/>
  <c r="AC97" i="7"/>
  <c r="AC90" i="7"/>
  <c r="AB90" i="7"/>
  <c r="AC88" i="7"/>
  <c r="AE88" i="7"/>
  <c r="AB88" i="7"/>
  <c r="AC82" i="7"/>
  <c r="AB82" i="7"/>
  <c r="AC80" i="7"/>
  <c r="AE80" i="7"/>
  <c r="AB80" i="7"/>
  <c r="AC78" i="7"/>
  <c r="AB78" i="7"/>
  <c r="AC76" i="7"/>
  <c r="AE76" i="7"/>
  <c r="AB76" i="7"/>
  <c r="AC74" i="7"/>
  <c r="AB74" i="7"/>
  <c r="AI67" i="7"/>
  <c r="AH67" i="7"/>
  <c r="AE65" i="7"/>
  <c r="AC65" i="7"/>
  <c r="AI59" i="7"/>
  <c r="AH59" i="7"/>
  <c r="AI55" i="7"/>
  <c r="AH55" i="7"/>
  <c r="AE53" i="7"/>
  <c r="AC53" i="7"/>
  <c r="AE34" i="7"/>
  <c r="AH34" i="7" s="1"/>
  <c r="AC34" i="7"/>
  <c r="AE26" i="7"/>
  <c r="AH26" i="7" s="1"/>
  <c r="AJ26" i="7" s="1"/>
  <c r="AC26" i="7"/>
  <c r="AE14" i="7"/>
  <c r="AI14" i="7" s="1"/>
  <c r="AC14" i="7"/>
  <c r="AE5" i="7"/>
  <c r="AH5" i="7" s="1"/>
  <c r="AC5" i="7"/>
  <c r="AB5" i="7"/>
  <c r="AB3" i="7"/>
  <c r="AB115" i="7"/>
  <c r="AB111" i="7"/>
  <c r="AB103" i="7"/>
  <c r="AB99" i="7"/>
  <c r="AB83" i="7"/>
  <c r="AB79" i="7"/>
  <c r="AB75" i="7"/>
  <c r="AB67" i="7"/>
  <c r="AB59" i="7"/>
  <c r="AB55" i="7"/>
  <c r="AB51" i="7"/>
  <c r="AB44" i="7"/>
  <c r="AB36" i="7"/>
  <c r="AB32" i="7"/>
  <c r="AB28" i="7"/>
  <c r="AB20" i="7"/>
  <c r="AB12" i="7"/>
  <c r="AB8" i="7"/>
  <c r="AC117" i="7"/>
  <c r="AC113" i="7"/>
  <c r="AC105" i="7"/>
  <c r="AC101" i="7"/>
  <c r="AC83" i="7"/>
  <c r="AC75" i="7"/>
  <c r="AC67" i="7"/>
  <c r="AC55" i="7"/>
  <c r="AC36" i="7"/>
  <c r="AC28" i="7"/>
  <c r="AC20" i="7"/>
  <c r="AC8" i="7"/>
  <c r="AE3" i="7"/>
  <c r="AI98" i="7"/>
  <c r="AH98" i="7"/>
  <c r="AE90" i="7"/>
  <c r="AE78" i="7"/>
  <c r="AE57" i="7"/>
  <c r="AE42" i="7"/>
  <c r="AI42" i="7" s="1"/>
  <c r="X3" i="7"/>
  <c r="X4" i="7" s="1"/>
  <c r="X5" i="7" s="1"/>
  <c r="X6" i="7" s="1"/>
  <c r="X7" i="7" s="1"/>
  <c r="X8" i="7" s="1"/>
  <c r="X9" i="7" s="1"/>
  <c r="X10" i="7" s="1"/>
  <c r="X11" i="7" s="1"/>
  <c r="X12" i="7" s="1"/>
  <c r="X13" i="7" s="1"/>
  <c r="X14" i="7" s="1"/>
  <c r="X15" i="7" s="1"/>
  <c r="X16" i="7" s="1"/>
  <c r="X17" i="7" s="1"/>
  <c r="X18" i="7" s="1"/>
  <c r="X19" i="7" s="1"/>
  <c r="X20" i="7" s="1"/>
  <c r="X21" i="7" s="1"/>
  <c r="X27" i="7" s="1"/>
  <c r="L72" i="7"/>
  <c r="L73" i="7" s="1"/>
  <c r="L74" i="7" s="1"/>
  <c r="L75" i="7" s="1"/>
  <c r="L76" i="7" s="1"/>
  <c r="L77" i="7" s="1"/>
  <c r="L78" i="7" s="1"/>
  <c r="L79" i="7" s="1"/>
  <c r="L80" i="7" s="1"/>
  <c r="L81" i="7" s="1"/>
  <c r="L82" i="7" s="1"/>
  <c r="L83" i="7" s="1"/>
  <c r="L84" i="7" s="1"/>
  <c r="L85" i="7" s="1"/>
  <c r="L86" i="7" s="1"/>
  <c r="L87" i="7" s="1"/>
  <c r="L88" i="7" s="1"/>
  <c r="L89" i="7" s="1"/>
  <c r="L90" i="7" s="1"/>
  <c r="L27" i="7"/>
  <c r="L28" i="7" s="1"/>
  <c r="L29" i="7" s="1"/>
  <c r="L30" i="7" s="1"/>
  <c r="L31" i="7" s="1"/>
  <c r="L32" i="7" s="1"/>
  <c r="L33" i="7" s="1"/>
  <c r="L34" i="7" s="1"/>
  <c r="L35" i="7" s="1"/>
  <c r="L36" i="7" s="1"/>
  <c r="L37" i="7" s="1"/>
  <c r="L38" i="7" s="1"/>
  <c r="L39" i="7" s="1"/>
  <c r="L40" i="7" s="1"/>
  <c r="L41" i="7" s="1"/>
  <c r="L42" i="7" s="1"/>
  <c r="L43" i="7" s="1"/>
  <c r="L44" i="7" s="1"/>
  <c r="L50" i="7" s="1"/>
  <c r="AC98" i="7"/>
  <c r="AC96" i="7"/>
  <c r="AI89" i="7"/>
  <c r="AH89" i="7"/>
  <c r="AC85" i="7"/>
  <c r="AI83" i="7"/>
  <c r="AH83" i="7"/>
  <c r="AI81" i="7"/>
  <c r="AH81" i="7"/>
  <c r="AI79" i="7"/>
  <c r="AH77" i="7"/>
  <c r="AI77" i="7"/>
  <c r="AI75" i="7"/>
  <c r="AH75" i="7"/>
  <c r="AI73" i="7"/>
  <c r="AH73" i="7"/>
  <c r="AC66" i="7"/>
  <c r="AC60" i="7"/>
  <c r="AE58" i="7"/>
  <c r="AC58" i="7"/>
  <c r="AE56" i="7"/>
  <c r="AC56" i="7"/>
  <c r="AE54" i="7"/>
  <c r="AC54" i="7"/>
  <c r="AE52" i="7"/>
  <c r="AC52" i="7"/>
  <c r="AE50" i="7"/>
  <c r="AC50" i="7"/>
  <c r="AE43" i="7"/>
  <c r="AH43" i="7" s="1"/>
  <c r="AC43" i="7"/>
  <c r="AC39" i="7"/>
  <c r="AE37" i="7"/>
  <c r="AI37" i="7" s="1"/>
  <c r="AC37" i="7"/>
  <c r="AE35" i="7"/>
  <c r="AI35" i="7" s="1"/>
  <c r="AC35" i="7"/>
  <c r="AE33" i="7"/>
  <c r="AI33" i="7" s="1"/>
  <c r="AC33" i="7"/>
  <c r="AE31" i="7"/>
  <c r="AI31" i="7" s="1"/>
  <c r="AC31" i="7"/>
  <c r="AE29" i="7"/>
  <c r="AI29" i="7" s="1"/>
  <c r="AC29" i="7"/>
  <c r="AC27" i="7"/>
  <c r="AE21" i="7"/>
  <c r="AH21" i="7" s="1"/>
  <c r="AC21" i="7"/>
  <c r="AE19" i="7"/>
  <c r="AH19" i="7" s="1"/>
  <c r="AC19" i="7"/>
  <c r="AE13" i="7"/>
  <c r="AH13" i="7" s="1"/>
  <c r="AC13" i="7"/>
  <c r="AE11" i="7"/>
  <c r="AH11" i="7" s="1"/>
  <c r="AC11" i="7"/>
  <c r="AE9" i="7"/>
  <c r="AH9" i="7" s="1"/>
  <c r="AC9" i="7"/>
  <c r="AG3" i="7"/>
  <c r="AB116" i="7"/>
  <c r="AB114" i="7"/>
  <c r="AB112" i="7"/>
  <c r="AB106" i="7"/>
  <c r="AB104" i="7"/>
  <c r="AB102" i="7"/>
  <c r="AB100" i="7"/>
  <c r="AB98" i="7"/>
  <c r="AB96" i="7"/>
  <c r="AB66" i="7"/>
  <c r="AB60" i="7"/>
  <c r="AB58" i="7"/>
  <c r="AB56" i="7"/>
  <c r="AB54" i="7"/>
  <c r="AB52" i="7"/>
  <c r="AB50" i="7"/>
  <c r="AB43" i="7"/>
  <c r="AB37" i="7"/>
  <c r="AB35" i="7"/>
  <c r="AB33" i="7"/>
  <c r="AB31" i="7"/>
  <c r="AB29" i="7"/>
  <c r="AB27" i="7"/>
  <c r="AB21" i="7"/>
  <c r="AB19" i="7"/>
  <c r="AB13" i="7"/>
  <c r="AB11" i="7"/>
  <c r="AB9" i="7"/>
  <c r="AC116" i="7"/>
  <c r="AC112" i="7"/>
  <c r="AC104" i="7"/>
  <c r="AC100" i="7"/>
  <c r="AC89" i="7"/>
  <c r="AC81" i="7"/>
  <c r="AC77" i="7"/>
  <c r="AC73" i="7"/>
  <c r="AC6" i="7"/>
  <c r="AE96" i="7"/>
  <c r="AE60" i="7"/>
  <c r="AH79" i="7"/>
  <c r="AB110" i="7"/>
  <c r="AE110" i="7"/>
  <c r="AH110" i="7" s="1"/>
  <c r="AB64" i="7"/>
  <c r="AE64" i="7"/>
  <c r="AH64" i="7" s="1"/>
  <c r="AC110" i="7"/>
  <c r="P110" i="7"/>
  <c r="Q110" i="7"/>
  <c r="AC87" i="7"/>
  <c r="Q87" i="7"/>
  <c r="AB87" i="7"/>
  <c r="AI87" i="7"/>
  <c r="AC64" i="7"/>
  <c r="AH41" i="7"/>
  <c r="Q41" i="7"/>
  <c r="AB41" i="7"/>
  <c r="AC41" i="7"/>
  <c r="AI18" i="7"/>
  <c r="AB18" i="7"/>
  <c r="AC18" i="7"/>
  <c r="P64" i="7"/>
  <c r="P87" i="7"/>
  <c r="AH87" i="7"/>
  <c r="Q63" i="7"/>
  <c r="Q86" i="7"/>
  <c r="Q109" i="7"/>
  <c r="AB109" i="7"/>
  <c r="AE109" i="7"/>
  <c r="AH86" i="7"/>
  <c r="AI86" i="7"/>
  <c r="P86" i="7"/>
  <c r="AB86" i="7"/>
  <c r="AC86" i="7"/>
  <c r="AI63" i="7"/>
  <c r="AH63" i="7"/>
  <c r="P63" i="7"/>
  <c r="AC63" i="7"/>
  <c r="AB63" i="7"/>
  <c r="AI40" i="7"/>
  <c r="AB40" i="7"/>
  <c r="AC40" i="7"/>
  <c r="AH17" i="7"/>
  <c r="AC17" i="7"/>
  <c r="AB17" i="7"/>
  <c r="AI108" i="7"/>
  <c r="AB108" i="7"/>
  <c r="AC108" i="7"/>
  <c r="AB85" i="7"/>
  <c r="AE85" i="7"/>
  <c r="AI85" i="7" s="1"/>
  <c r="AB62" i="7"/>
  <c r="AC62" i="7"/>
  <c r="AE39" i="7"/>
  <c r="AH39" i="7" s="1"/>
  <c r="AB39" i="7"/>
  <c r="AB16" i="7"/>
  <c r="AC16" i="7"/>
  <c r="AB107" i="7"/>
  <c r="AC107" i="7"/>
  <c r="AB84" i="7"/>
  <c r="AE84" i="7"/>
  <c r="AH84" i="7" s="1"/>
  <c r="AB61" i="7"/>
  <c r="AC61" i="7"/>
  <c r="AH107" i="7"/>
  <c r="Q107" i="7"/>
  <c r="Q108" i="7"/>
  <c r="AI107" i="7"/>
  <c r="P107" i="7"/>
  <c r="AH108" i="7"/>
  <c r="P108" i="7"/>
  <c r="Q84" i="7"/>
  <c r="Q85" i="7"/>
  <c r="P85" i="7"/>
  <c r="P84" i="7"/>
  <c r="Q61" i="7"/>
  <c r="AH62" i="7"/>
  <c r="Q62" i="7"/>
  <c r="AI61" i="7"/>
  <c r="P62" i="7"/>
  <c r="AH61" i="7"/>
  <c r="AI62" i="7"/>
  <c r="P61" i="7"/>
  <c r="P39" i="7"/>
  <c r="AH40" i="7"/>
  <c r="AH6" i="7"/>
  <c r="Q21" i="7"/>
  <c r="Q19" i="7"/>
  <c r="Q17" i="7"/>
  <c r="Q13" i="7"/>
  <c r="Q11" i="7"/>
  <c r="Q9" i="7"/>
  <c r="Q7" i="7"/>
  <c r="Q5" i="7"/>
  <c r="AI41" i="7"/>
  <c r="AI36" i="7"/>
  <c r="AI32" i="7"/>
  <c r="AI28" i="7"/>
  <c r="AI17" i="7"/>
  <c r="AH8" i="7"/>
  <c r="AH20" i="7"/>
  <c r="Q37" i="7"/>
  <c r="P37" i="7"/>
  <c r="Q33" i="7"/>
  <c r="P33" i="7"/>
  <c r="Q29" i="7"/>
  <c r="P29" i="7"/>
  <c r="Q20" i="7"/>
  <c r="Q18" i="7"/>
  <c r="Q14" i="7"/>
  <c r="Q12" i="7"/>
  <c r="Q10" i="7"/>
  <c r="Q8" i="7"/>
  <c r="Q6" i="7"/>
  <c r="P41" i="7"/>
  <c r="P35" i="7"/>
  <c r="Q43" i="7"/>
  <c r="Q39" i="7"/>
  <c r="Q44" i="7"/>
  <c r="P44" i="7"/>
  <c r="Q42" i="7"/>
  <c r="P42" i="7"/>
  <c r="Q40" i="7"/>
  <c r="P40" i="7"/>
  <c r="P36" i="7"/>
  <c r="P31" i="7"/>
  <c r="AH18" i="7"/>
  <c r="P34" i="7"/>
  <c r="P32" i="7"/>
  <c r="P30" i="7"/>
  <c r="P28" i="7"/>
  <c r="P26" i="7"/>
  <c r="R26" i="7" s="1"/>
  <c r="Q38" i="7"/>
  <c r="AI38" i="7"/>
  <c r="AH38" i="7"/>
  <c r="P38" i="7"/>
  <c r="AC38" i="7"/>
  <c r="AB38" i="7"/>
  <c r="AB15" i="7"/>
  <c r="AC15" i="7"/>
  <c r="AH16" i="7"/>
  <c r="Q16" i="7"/>
  <c r="AI16" i="7"/>
  <c r="AI15" i="7"/>
  <c r="Q15" i="7"/>
  <c r="AH15" i="7"/>
  <c r="L96" i="7"/>
  <c r="L97" i="7" s="1"/>
  <c r="L98" i="7" s="1"/>
  <c r="L99" i="7" s="1"/>
  <c r="L100" i="7" s="1"/>
  <c r="L101" i="7" s="1"/>
  <c r="L102" i="7" s="1"/>
  <c r="L103" i="7" s="1"/>
  <c r="L104" i="7" s="1"/>
  <c r="L105" i="7" s="1"/>
  <c r="L106" i="7" s="1"/>
  <c r="L107" i="7" s="1"/>
  <c r="L108" i="7" s="1"/>
  <c r="L109" i="7" s="1"/>
  <c r="L110" i="7" s="1"/>
  <c r="L111" i="7" s="1"/>
  <c r="L112" i="7" s="1"/>
  <c r="L113" i="7" s="1"/>
  <c r="L114" i="7" s="1"/>
  <c r="L115" i="7" s="1"/>
  <c r="L116" i="7" s="1"/>
  <c r="L117" i="7" s="1"/>
  <c r="AB95" i="7"/>
  <c r="AD95" i="7" s="1"/>
  <c r="AC95" i="7"/>
  <c r="AI95" i="7"/>
  <c r="AH95" i="7"/>
  <c r="AJ95" i="7" s="1"/>
  <c r="AI72" i="7"/>
  <c r="AH72" i="7"/>
  <c r="AJ72" i="7" s="1"/>
  <c r="AC72" i="7"/>
  <c r="AB72" i="7"/>
  <c r="Q105" i="7"/>
  <c r="Q103" i="7"/>
  <c r="Q101" i="7"/>
  <c r="Q99" i="7"/>
  <c r="Q97" i="7"/>
  <c r="Q95" i="7"/>
  <c r="Q82" i="7"/>
  <c r="Q80" i="7"/>
  <c r="Q78" i="7"/>
  <c r="Q76" i="7"/>
  <c r="Q74" i="7"/>
  <c r="Q72" i="7"/>
  <c r="Q59" i="7"/>
  <c r="Q57" i="7"/>
  <c r="Q55" i="7"/>
  <c r="Q53" i="7"/>
  <c r="Q51" i="7"/>
  <c r="Q49" i="7"/>
  <c r="Q36" i="7"/>
  <c r="Q34" i="7"/>
  <c r="Q32" i="7"/>
  <c r="Q30" i="7"/>
  <c r="Q28" i="7"/>
  <c r="Q26" i="7"/>
  <c r="AC91" i="7" l="1"/>
  <c r="AD49" i="7"/>
  <c r="AB68" i="7"/>
  <c r="AC45" i="7"/>
  <c r="X28" i="7"/>
  <c r="X29" i="7" s="1"/>
  <c r="X30" i="7" s="1"/>
  <c r="X31" i="7" s="1"/>
  <c r="X32" i="7" s="1"/>
  <c r="X33" i="7" s="1"/>
  <c r="X34" i="7" s="1"/>
  <c r="X35" i="7" s="1"/>
  <c r="X36" i="7" s="1"/>
  <c r="X37" i="7" s="1"/>
  <c r="X38" i="7" s="1"/>
  <c r="X39" i="7" s="1"/>
  <c r="X40" i="7" s="1"/>
  <c r="X41" i="7" s="1"/>
  <c r="X42" i="7" s="1"/>
  <c r="X43" i="7" s="1"/>
  <c r="X44" i="7" s="1"/>
  <c r="X50" i="7" s="1"/>
  <c r="X51" i="7" s="1"/>
  <c r="X52" i="7" s="1"/>
  <c r="X53" i="7" s="1"/>
  <c r="X54" i="7" s="1"/>
  <c r="X55" i="7" s="1"/>
  <c r="X56" i="7" s="1"/>
  <c r="X57" i="7" s="1"/>
  <c r="X58" i="7" s="1"/>
  <c r="X59" i="7" s="1"/>
  <c r="X60" i="7" s="1"/>
  <c r="X61" i="7" s="1"/>
  <c r="X62" i="7" s="1"/>
  <c r="X63" i="7" s="1"/>
  <c r="X64" i="7" s="1"/>
  <c r="X65" i="7" s="1"/>
  <c r="X66" i="7" s="1"/>
  <c r="X67" i="7" s="1"/>
  <c r="X73" i="7" s="1"/>
  <c r="AC68" i="7"/>
  <c r="AD72" i="7"/>
  <c r="AB91" i="7"/>
  <c r="AB45" i="7"/>
  <c r="Q91" i="7"/>
  <c r="R72" i="7"/>
  <c r="P91" i="7"/>
  <c r="Q68" i="7"/>
  <c r="R49" i="7"/>
  <c r="P68" i="7"/>
  <c r="AH44" i="7"/>
  <c r="R50" i="7"/>
  <c r="R51" i="7" s="1"/>
  <c r="AI26" i="7"/>
  <c r="AD3" i="7"/>
  <c r="AD4" i="7" s="1"/>
  <c r="AD5" i="7" s="1"/>
  <c r="AD6" i="7" s="1"/>
  <c r="AD7" i="7" s="1"/>
  <c r="AD8" i="7" s="1"/>
  <c r="AD9" i="7" s="1"/>
  <c r="AD10" i="7" s="1"/>
  <c r="AD11" i="7" s="1"/>
  <c r="AD12" i="7" s="1"/>
  <c r="AD13" i="7" s="1"/>
  <c r="AD14" i="7" s="1"/>
  <c r="AD15" i="7" s="1"/>
  <c r="AD16" i="7" s="1"/>
  <c r="AD17" i="7" s="1"/>
  <c r="AD18" i="7" s="1"/>
  <c r="AD19" i="7" s="1"/>
  <c r="AD20" i="7" s="1"/>
  <c r="AD21" i="7" s="1"/>
  <c r="AD27" i="7" s="1"/>
  <c r="AD28" i="7" s="1"/>
  <c r="AD29" i="7" s="1"/>
  <c r="AD30" i="7" s="1"/>
  <c r="AD31" i="7" s="1"/>
  <c r="AD32" i="7" s="1"/>
  <c r="AD33" i="7" s="1"/>
  <c r="AD34" i="7" s="1"/>
  <c r="AD35" i="7" s="1"/>
  <c r="AD36" i="7" s="1"/>
  <c r="AD37" i="7" s="1"/>
  <c r="AD38" i="7" s="1"/>
  <c r="AD39" i="7" s="1"/>
  <c r="AD40" i="7" s="1"/>
  <c r="AD41" i="7" s="1"/>
  <c r="AD42" i="7" s="1"/>
  <c r="AD43" i="7" s="1"/>
  <c r="AD44" i="7" s="1"/>
  <c r="AD50" i="7" s="1"/>
  <c r="AD51" i="7" s="1"/>
  <c r="AD52" i="7" s="1"/>
  <c r="AD53" i="7" s="1"/>
  <c r="AD54" i="7" s="1"/>
  <c r="AD55" i="7" s="1"/>
  <c r="AD56" i="7" s="1"/>
  <c r="AD57" i="7" s="1"/>
  <c r="AD58" i="7" s="1"/>
  <c r="AD59" i="7" s="1"/>
  <c r="AD60" i="7" s="1"/>
  <c r="AD61" i="7" s="1"/>
  <c r="AD62" i="7" s="1"/>
  <c r="AD63" i="7" s="1"/>
  <c r="AD64" i="7" s="1"/>
  <c r="AD65" i="7" s="1"/>
  <c r="AD66" i="7" s="1"/>
  <c r="AD67" i="7" s="1"/>
  <c r="AD73" i="7" s="1"/>
  <c r="AD74" i="7" s="1"/>
  <c r="AD75" i="7" s="1"/>
  <c r="AD76" i="7" s="1"/>
  <c r="AD77" i="7" s="1"/>
  <c r="AD78" i="7" s="1"/>
  <c r="AD79" i="7" s="1"/>
  <c r="AD80" i="7" s="1"/>
  <c r="AD81" i="7" s="1"/>
  <c r="AD82" i="7" s="1"/>
  <c r="AD83" i="7" s="1"/>
  <c r="AD84" i="7" s="1"/>
  <c r="AD85" i="7" s="1"/>
  <c r="AD86" i="7" s="1"/>
  <c r="AD87" i="7" s="1"/>
  <c r="AD88" i="7" s="1"/>
  <c r="AD89" i="7" s="1"/>
  <c r="AD90" i="7" s="1"/>
  <c r="AI51" i="7"/>
  <c r="R73" i="7"/>
  <c r="R74" i="7" s="1"/>
  <c r="R75" i="7" s="1"/>
  <c r="R76" i="7" s="1"/>
  <c r="R77" i="7" s="1"/>
  <c r="R78" i="7" s="1"/>
  <c r="R79" i="7" s="1"/>
  <c r="R80" i="7" s="1"/>
  <c r="R81" i="7" s="1"/>
  <c r="R82" i="7" s="1"/>
  <c r="R83" i="7" s="1"/>
  <c r="R84" i="7" s="1"/>
  <c r="R85" i="7" s="1"/>
  <c r="R86" i="7" s="1"/>
  <c r="R87" i="7" s="1"/>
  <c r="R88" i="7" s="1"/>
  <c r="R89" i="7" s="1"/>
  <c r="R90" i="7" s="1"/>
  <c r="R96" i="7"/>
  <c r="R97" i="7" s="1"/>
  <c r="R98" i="7" s="1"/>
  <c r="R99" i="7" s="1"/>
  <c r="R100" i="7" s="1"/>
  <c r="R101" i="7" s="1"/>
  <c r="R102" i="7" s="1"/>
  <c r="R103" i="7" s="1"/>
  <c r="R104" i="7" s="1"/>
  <c r="R105" i="7" s="1"/>
  <c r="R106" i="7" s="1"/>
  <c r="R107" i="7" s="1"/>
  <c r="R108" i="7" s="1"/>
  <c r="R109" i="7" s="1"/>
  <c r="R110" i="7" s="1"/>
  <c r="R111" i="7" s="1"/>
  <c r="R112" i="7" s="1"/>
  <c r="R113" i="7" s="1"/>
  <c r="R114" i="7" s="1"/>
  <c r="R115" i="7" s="1"/>
  <c r="R116" i="7" s="1"/>
  <c r="R117" i="7" s="1"/>
  <c r="AI103" i="7"/>
  <c r="AH12" i="7"/>
  <c r="AI49" i="7"/>
  <c r="AI30" i="7"/>
  <c r="AI106" i="7"/>
  <c r="AH37" i="7"/>
  <c r="AI9" i="7"/>
  <c r="AH10" i="7"/>
  <c r="AH35" i="7"/>
  <c r="AI21" i="7"/>
  <c r="AI13" i="7"/>
  <c r="AI64" i="7"/>
  <c r="AH114" i="7"/>
  <c r="AD96" i="7"/>
  <c r="AD97" i="7" s="1"/>
  <c r="AD98" i="7" s="1"/>
  <c r="AD99" i="7" s="1"/>
  <c r="AD100" i="7" s="1"/>
  <c r="AD101" i="7" s="1"/>
  <c r="AD102" i="7" s="1"/>
  <c r="AD103" i="7" s="1"/>
  <c r="AD104" i="7" s="1"/>
  <c r="AD105" i="7" s="1"/>
  <c r="AD106" i="7" s="1"/>
  <c r="AD107" i="7" s="1"/>
  <c r="AD108" i="7" s="1"/>
  <c r="AD109" i="7" s="1"/>
  <c r="AD110" i="7" s="1"/>
  <c r="AD111" i="7" s="1"/>
  <c r="AD112" i="7" s="1"/>
  <c r="AD113" i="7" s="1"/>
  <c r="AD114" i="7" s="1"/>
  <c r="AD115" i="7" s="1"/>
  <c r="AD116" i="7" s="1"/>
  <c r="AD117" i="7" s="1"/>
  <c r="AI7" i="7"/>
  <c r="AH29" i="7"/>
  <c r="R52" i="7"/>
  <c r="R53" i="7" s="1"/>
  <c r="R54" i="7" s="1"/>
  <c r="R55" i="7" s="1"/>
  <c r="R56" i="7" s="1"/>
  <c r="R57" i="7" s="1"/>
  <c r="R58" i="7" s="1"/>
  <c r="R59" i="7" s="1"/>
  <c r="R60" i="7" s="1"/>
  <c r="R61" i="7" s="1"/>
  <c r="R62" i="7" s="1"/>
  <c r="R63" i="7" s="1"/>
  <c r="R64" i="7" s="1"/>
  <c r="R65" i="7" s="1"/>
  <c r="R66" i="7" s="1"/>
  <c r="R67" i="7" s="1"/>
  <c r="AI102" i="7"/>
  <c r="AI43" i="7"/>
  <c r="L51" i="7"/>
  <c r="L52" i="7" s="1"/>
  <c r="L53" i="7" s="1"/>
  <c r="L54" i="7" s="1"/>
  <c r="L55" i="7" s="1"/>
  <c r="L56" i="7" s="1"/>
  <c r="L57" i="7" s="1"/>
  <c r="L58" i="7" s="1"/>
  <c r="L59" i="7" s="1"/>
  <c r="L60" i="7" s="1"/>
  <c r="L61" i="7" s="1"/>
  <c r="L62" i="7" s="1"/>
  <c r="L63" i="7" s="1"/>
  <c r="L64" i="7" s="1"/>
  <c r="L65" i="7" s="1"/>
  <c r="L66" i="7" s="1"/>
  <c r="L67" i="7" s="1"/>
  <c r="AI96" i="7"/>
  <c r="AH96" i="7"/>
  <c r="AI78" i="7"/>
  <c r="AH78" i="7"/>
  <c r="AI53" i="7"/>
  <c r="AH53" i="7"/>
  <c r="AI65" i="7"/>
  <c r="AH65" i="7"/>
  <c r="AI76" i="7"/>
  <c r="AH76" i="7"/>
  <c r="AI88" i="7"/>
  <c r="AH88" i="7"/>
  <c r="AH97" i="7"/>
  <c r="AI97" i="7"/>
  <c r="AI11" i="7"/>
  <c r="AH33" i="7"/>
  <c r="AH42" i="7"/>
  <c r="AI19" i="7"/>
  <c r="AI34" i="7"/>
  <c r="AI5" i="7"/>
  <c r="AH14" i="7"/>
  <c r="AH31" i="7"/>
  <c r="AI84" i="7"/>
  <c r="AI110" i="7"/>
  <c r="AI60" i="7"/>
  <c r="AH60" i="7"/>
  <c r="AI50" i="7"/>
  <c r="AH50" i="7"/>
  <c r="AI52" i="7"/>
  <c r="AH52" i="7"/>
  <c r="AI54" i="7"/>
  <c r="AH54" i="7"/>
  <c r="AI56" i="7"/>
  <c r="AH56" i="7"/>
  <c r="AI58" i="7"/>
  <c r="AH58" i="7"/>
  <c r="AH57" i="7"/>
  <c r="AI57" i="7"/>
  <c r="AI90" i="7"/>
  <c r="AH90" i="7"/>
  <c r="AI3" i="7"/>
  <c r="AH3" i="7"/>
  <c r="AI80" i="7"/>
  <c r="AH80" i="7"/>
  <c r="AI109" i="7"/>
  <c r="AH109" i="7"/>
  <c r="AI39" i="7"/>
  <c r="AH85" i="7"/>
  <c r="X45" i="7" l="1"/>
  <c r="X74" i="7"/>
  <c r="X75" i="7" s="1"/>
  <c r="X76" i="7" s="1"/>
  <c r="X77" i="7" s="1"/>
  <c r="X78" i="7" s="1"/>
  <c r="X79" i="7" s="1"/>
  <c r="X80" i="7" s="1"/>
  <c r="X81" i="7" s="1"/>
  <c r="X82" i="7" s="1"/>
  <c r="X83" i="7" s="1"/>
  <c r="X84" i="7" s="1"/>
  <c r="X85" i="7" s="1"/>
  <c r="X86" i="7" s="1"/>
  <c r="X87" i="7" s="1"/>
  <c r="X88" i="7" s="1"/>
  <c r="X89" i="7" s="1"/>
  <c r="X90" i="7" s="1"/>
  <c r="X96" i="7" s="1"/>
  <c r="X97" i="7" s="1"/>
  <c r="X98" i="7" s="1"/>
  <c r="X99" i="7" s="1"/>
  <c r="X100" i="7" s="1"/>
  <c r="X101" i="7" s="1"/>
  <c r="X102" i="7" s="1"/>
  <c r="X103" i="7" s="1"/>
  <c r="X104" i="7" s="1"/>
  <c r="X105" i="7" s="1"/>
  <c r="X106" i="7" s="1"/>
  <c r="X107" i="7" s="1"/>
  <c r="X108" i="7" s="1"/>
  <c r="X109" i="7" s="1"/>
  <c r="X110" i="7" s="1"/>
  <c r="X111" i="7" s="1"/>
  <c r="X112" i="7" s="1"/>
  <c r="X113" i="7" s="1"/>
  <c r="X114" i="7" s="1"/>
  <c r="X115" i="7" s="1"/>
  <c r="X116" i="7" s="1"/>
  <c r="X117" i="7" s="1"/>
  <c r="R91" i="7"/>
  <c r="AJ3" i="7"/>
  <c r="AJ50" i="7"/>
  <c r="AJ51" i="7" s="1"/>
  <c r="AJ52" i="7" s="1"/>
  <c r="AJ53" i="7" s="1"/>
  <c r="AJ54" i="7" s="1"/>
  <c r="AJ55" i="7" s="1"/>
  <c r="AJ56" i="7" s="1"/>
  <c r="AJ57" i="7" s="1"/>
  <c r="AJ58" i="7" s="1"/>
  <c r="AJ59" i="7" s="1"/>
  <c r="AJ60" i="7" s="1"/>
  <c r="AJ61" i="7" s="1"/>
  <c r="AJ62" i="7" s="1"/>
  <c r="AJ63" i="7" s="1"/>
  <c r="AJ64" i="7" s="1"/>
  <c r="AJ65" i="7" s="1"/>
  <c r="AJ66" i="7" s="1"/>
  <c r="AJ67" i="7" s="1"/>
  <c r="AJ73" i="7"/>
  <c r="AJ74" i="7" s="1"/>
  <c r="AJ75" i="7" s="1"/>
  <c r="AJ76" i="7" s="1"/>
  <c r="AJ77" i="7" s="1"/>
  <c r="AJ78" i="7" s="1"/>
  <c r="AJ79" i="7" s="1"/>
  <c r="AJ80" i="7" s="1"/>
  <c r="AJ81" i="7" s="1"/>
  <c r="AJ82" i="7" s="1"/>
  <c r="AJ83" i="7" s="1"/>
  <c r="AJ84" i="7" s="1"/>
  <c r="AJ85" i="7" s="1"/>
  <c r="AJ86" i="7" s="1"/>
  <c r="AJ87" i="7" s="1"/>
  <c r="AJ88" i="7" s="1"/>
  <c r="AJ89" i="7" s="1"/>
  <c r="AJ90" i="7" s="1"/>
  <c r="AJ96" i="7"/>
  <c r="AJ97" i="7" s="1"/>
  <c r="AJ98" i="7" s="1"/>
  <c r="AJ99" i="7" s="1"/>
  <c r="AJ100" i="7" s="1"/>
  <c r="AJ101" i="7" s="1"/>
  <c r="AJ102" i="7" s="1"/>
  <c r="AJ103" i="7" s="1"/>
  <c r="AJ104" i="7" s="1"/>
  <c r="AJ105" i="7" s="1"/>
  <c r="AJ106" i="7" s="1"/>
  <c r="AJ107" i="7" s="1"/>
  <c r="AJ108" i="7" s="1"/>
  <c r="AJ109" i="7" s="1"/>
  <c r="AJ110" i="7" s="1"/>
  <c r="AJ111" i="7" s="1"/>
  <c r="AJ112" i="7" s="1"/>
  <c r="AJ113" i="7" s="1"/>
  <c r="AJ114" i="7" s="1"/>
  <c r="AJ115" i="7" s="1"/>
  <c r="AJ116" i="7" s="1"/>
  <c r="AJ117" i="7" s="1"/>
  <c r="O27" i="7"/>
  <c r="O45" i="7" s="1"/>
  <c r="AF27" i="7"/>
  <c r="N27" i="7"/>
  <c r="N45" i="7" s="1"/>
  <c r="AG27" i="7"/>
  <c r="AE27" i="7"/>
  <c r="M27" i="7"/>
  <c r="M45" i="7" s="1"/>
  <c r="X91" i="7" l="1"/>
  <c r="AI27" i="7"/>
  <c r="P27" i="7"/>
  <c r="Q27" i="7"/>
  <c r="Q45" i="7" s="1"/>
  <c r="AH27" i="7"/>
  <c r="AJ27" i="7" s="1"/>
  <c r="AJ28" i="7" s="1"/>
  <c r="AJ29" i="7" s="1"/>
  <c r="AJ30" i="7" s="1"/>
  <c r="AJ31" i="7" s="1"/>
  <c r="AJ32" i="7" s="1"/>
  <c r="AJ33" i="7" s="1"/>
  <c r="AJ34" i="7" s="1"/>
  <c r="AJ35" i="7" s="1"/>
  <c r="AJ36" i="7" s="1"/>
  <c r="AJ37" i="7" s="1"/>
  <c r="AJ38" i="7" s="1"/>
  <c r="AJ39" i="7" s="1"/>
  <c r="AJ40" i="7" s="1"/>
  <c r="AJ41" i="7" s="1"/>
  <c r="AJ42" i="7" s="1"/>
  <c r="AJ43" i="7" s="1"/>
  <c r="AJ44" i="7" s="1"/>
  <c r="AG4" i="7"/>
  <c r="AG22" i="7" s="1"/>
  <c r="O4" i="7"/>
  <c r="O22" i="7" s="1"/>
  <c r="AF4" i="7"/>
  <c r="AF22" i="7" s="1"/>
  <c r="M4" i="7"/>
  <c r="Q4" i="7" s="1"/>
  <c r="N4" i="7"/>
  <c r="N22" i="7" s="1"/>
  <c r="P22" i="7" s="1"/>
  <c r="AE4" i="7"/>
  <c r="P4" i="7" l="1"/>
  <c r="R4" i="7" s="1"/>
  <c r="R5" i="7" s="1"/>
  <c r="R6" i="7" s="1"/>
  <c r="R7" i="7" s="1"/>
  <c r="R8" i="7" s="1"/>
  <c r="R9" i="7" s="1"/>
  <c r="R10" i="7" s="1"/>
  <c r="R11" i="7" s="1"/>
  <c r="R12" i="7" s="1"/>
  <c r="R13" i="7" s="1"/>
  <c r="R14" i="7" s="1"/>
  <c r="R15" i="7" s="1"/>
  <c r="R16" i="7" s="1"/>
  <c r="R17" i="7" s="1"/>
  <c r="R18" i="7" s="1"/>
  <c r="R19" i="7" s="1"/>
  <c r="R20" i="7" s="1"/>
  <c r="R21" i="7" s="1"/>
  <c r="R27" i="7"/>
  <c r="R28" i="7" s="1"/>
  <c r="R29" i="7" s="1"/>
  <c r="R30" i="7" s="1"/>
  <c r="R31" i="7" s="1"/>
  <c r="R32" i="7" s="1"/>
  <c r="R33" i="7" s="1"/>
  <c r="R34" i="7" s="1"/>
  <c r="R35" i="7" s="1"/>
  <c r="R36" i="7" s="1"/>
  <c r="R37" i="7" s="1"/>
  <c r="R38" i="7" s="1"/>
  <c r="R39" i="7" s="1"/>
  <c r="R40" i="7" s="1"/>
  <c r="R41" i="7" s="1"/>
  <c r="R42" i="7" s="1"/>
  <c r="R43" i="7" s="1"/>
  <c r="R44" i="7" s="1"/>
  <c r="P45" i="7"/>
  <c r="AH4" i="7"/>
  <c r="AJ4" i="7" s="1"/>
  <c r="AJ5" i="7" s="1"/>
  <c r="AJ6" i="7" s="1"/>
  <c r="AJ7" i="7" s="1"/>
  <c r="AJ8" i="7" s="1"/>
  <c r="AJ9" i="7" s="1"/>
  <c r="AJ10" i="7" s="1"/>
  <c r="AJ11" i="7" s="1"/>
  <c r="AJ12" i="7" s="1"/>
  <c r="AJ13" i="7" s="1"/>
  <c r="AJ14" i="7" s="1"/>
  <c r="AJ15" i="7" s="1"/>
  <c r="AJ16" i="7" s="1"/>
  <c r="AJ17" i="7" s="1"/>
  <c r="AJ18" i="7" s="1"/>
  <c r="AJ19" i="7" s="1"/>
  <c r="AJ20" i="7" s="1"/>
  <c r="AJ21" i="7" s="1"/>
  <c r="AI4" i="7"/>
  <c r="R45" i="7" l="1"/>
</calcChain>
</file>

<file path=xl/sharedStrings.xml><?xml version="1.0" encoding="utf-8"?>
<sst xmlns="http://schemas.openxmlformats.org/spreadsheetml/2006/main" count="450" uniqueCount="101">
  <si>
    <t>A</t>
  </si>
  <si>
    <t>B</t>
  </si>
  <si>
    <t>C</t>
  </si>
  <si>
    <t>Promedio</t>
  </si>
  <si>
    <t>Desv. Est.</t>
  </si>
  <si>
    <t>Acumulado</t>
  </si>
  <si>
    <t>% CH4</t>
  </si>
  <si>
    <t>Día</t>
  </si>
  <si>
    <t>Fecha</t>
  </si>
  <si>
    <t>Presión</t>
  </si>
  <si>
    <t>Temperatura</t>
  </si>
  <si>
    <t>mL Biogás</t>
  </si>
  <si>
    <t>mL Biogás Corregido</t>
  </si>
  <si>
    <t>mL CH4</t>
  </si>
  <si>
    <t>mL CH4 Corregido</t>
  </si>
  <si>
    <t>Proporcion</t>
  </si>
  <si>
    <t>50  % 50</t>
  </si>
  <si>
    <t>BE</t>
  </si>
  <si>
    <t>70% 30%</t>
  </si>
  <si>
    <t>90% 10%</t>
  </si>
  <si>
    <t>BL 100%</t>
  </si>
  <si>
    <t>% CO2</t>
  </si>
  <si>
    <t>mL CO2</t>
  </si>
  <si>
    <t>mL CO2 Corregido</t>
  </si>
  <si>
    <t>PPM H2S</t>
  </si>
  <si>
    <t>p1</t>
  </si>
  <si>
    <t>p2</t>
  </si>
  <si>
    <t>p3</t>
  </si>
  <si>
    <t>p4</t>
  </si>
  <si>
    <t>blanco E2 inicio</t>
  </si>
  <si>
    <t>blanco E2 final</t>
  </si>
  <si>
    <t>pm</t>
  </si>
  <si>
    <t>solidos totales %</t>
  </si>
  <si>
    <t>solidos mg/L</t>
  </si>
  <si>
    <t>solido volatil mg/dl</t>
  </si>
  <si>
    <t>reduccion solidos totales</t>
  </si>
  <si>
    <t>blanco E3 inicio</t>
  </si>
  <si>
    <t>blanco E3 final</t>
  </si>
  <si>
    <t>m150 inicio</t>
  </si>
  <si>
    <t>m 150 final</t>
  </si>
  <si>
    <t>m250 inicio</t>
  </si>
  <si>
    <t>m250 final</t>
  </si>
  <si>
    <t>m350 inicio</t>
  </si>
  <si>
    <t>m350 final</t>
  </si>
  <si>
    <t>m170 inicio</t>
  </si>
  <si>
    <t>m 170 final</t>
  </si>
  <si>
    <t>m270 final</t>
  </si>
  <si>
    <t>m270 inicio</t>
  </si>
  <si>
    <t>m370 inicio</t>
  </si>
  <si>
    <t>m370 final</t>
  </si>
  <si>
    <t>m190 inicio</t>
  </si>
  <si>
    <t>m 190 final</t>
  </si>
  <si>
    <t>m290 inicio</t>
  </si>
  <si>
    <t>m290 final</t>
  </si>
  <si>
    <t>m390 final</t>
  </si>
  <si>
    <t>m390 inicio</t>
  </si>
  <si>
    <t>ml de bioga</t>
  </si>
  <si>
    <t>ml de CH4</t>
  </si>
  <si>
    <t>REDUCCION SOLIDOS V</t>
  </si>
  <si>
    <t>RENDIMIENTO BIOGAS</t>
  </si>
  <si>
    <t>RENDIMIENTO CH4</t>
  </si>
  <si>
    <t>P. RENDIMIENTO BIOGAS</t>
  </si>
  <si>
    <t>P. RENDIMIENTO CH4</t>
  </si>
  <si>
    <t>solido volatil mg/l</t>
  </si>
  <si>
    <t xml:space="preserve">ML/MG sv REMOVIDO </t>
  </si>
  <si>
    <t>P. RENDIMIENTO BIOGAS ml/gsv</t>
  </si>
  <si>
    <t>P. RENDIMIENTO POR DIA BIOGAS</t>
  </si>
  <si>
    <t>P. RENDIMIENTO POR DIA CH4</t>
  </si>
  <si>
    <t>P. RENDIMIENTO BIOGAS POR DIA</t>
  </si>
  <si>
    <t>P. RENDIMIENTO  CH4 POR DIA</t>
  </si>
  <si>
    <t xml:space="preserve">P. RENDIMINIENTO BIOGAS DIA </t>
  </si>
  <si>
    <t>P. RENDIMIENTO CH4 DIA</t>
  </si>
  <si>
    <t xml:space="preserve">P. RENDIMINETO BIOGAS DIA </t>
  </si>
  <si>
    <t>Blanco Estiércol</t>
  </si>
  <si>
    <t>Mezcla 50:50</t>
  </si>
  <si>
    <t>Mezcla 70:30</t>
  </si>
  <si>
    <t>Mezcla 90:10</t>
  </si>
  <si>
    <t>Blanco Lodos</t>
  </si>
  <si>
    <t xml:space="preserve"> </t>
  </si>
  <si>
    <t xml:space="preserve">  </t>
  </si>
  <si>
    <t>Experimentos de BMP realizados con:</t>
  </si>
  <si>
    <t>Substrato principal:</t>
  </si>
  <si>
    <t>Lodos gastados de la PTAR</t>
  </si>
  <si>
    <t xml:space="preserve">Cosubstratos: </t>
  </si>
  <si>
    <t>Mezclas:</t>
  </si>
  <si>
    <t>Tiempo duración experimentos</t>
  </si>
  <si>
    <t>Temperaturas de operación:</t>
  </si>
  <si>
    <t>Tiempo de experimentación</t>
  </si>
  <si>
    <t>AUTORES DE LA BASE DE DATOS:</t>
  </si>
  <si>
    <t>USO DE LOS DATOS</t>
  </si>
  <si>
    <t>DAR RECONOCIMIENTO AL CONSEJO NACIONAL DE CIENCIA, HUMANIDADES Y TECNOLOGÍA (CONAHCYT) DE MEXICO</t>
  </si>
  <si>
    <t>Estiércol porcino fresco (orina, estiércol y agua)</t>
  </si>
  <si>
    <t>Estiércol 100%</t>
  </si>
  <si>
    <t>Estiércol 50% - Lodos 50%</t>
  </si>
  <si>
    <t>Estiércol 70% - Lodos 30%</t>
  </si>
  <si>
    <t>Estiércol 90% - Lodos 10%</t>
  </si>
  <si>
    <t>Lodos 100%</t>
  </si>
  <si>
    <t>45 días</t>
  </si>
  <si>
    <t>37 ℃</t>
  </si>
  <si>
    <t>DR. ROBERTO VALENCIA VAZQUEZ; MSA JORGE EMMANUEL DOMIGUEZ VILLANUEVA</t>
  </si>
  <si>
    <t>9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</si>
</sst>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80A]d&quot; de &quot;mmmm&quot; de &quot;yyyy;@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5" fontId="2" fillId="0" borderId="0"/>
  </cellStyleXfs>
  <cellXfs count="149">
    <xf numFmtId="0" fontId="0" fillId="0" borderId="0" xfId="0"/>
    <xf numFmtId="0" fontId="0" fillId="2" borderId="1" xfId="0" applyFill="1" applyBorder="1"/>
    <xf numFmtId="0" fontId="0" fillId="3" borderId="0" xfId="0" applyFill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/>
    <xf numFmtId="0" fontId="0" fillId="3" borderId="1" xfId="0" applyFill="1" applyBorder="1"/>
    <xf numFmtId="0" fontId="0" fillId="3" borderId="2" xfId="0" applyFill="1" applyBorder="1"/>
    <xf numFmtId="16" fontId="0" fillId="3" borderId="10" xfId="0" applyNumberFormat="1" applyFill="1" applyBorder="1"/>
    <xf numFmtId="16" fontId="0" fillId="3" borderId="12" xfId="0" applyNumberFormat="1" applyFill="1" applyBorder="1"/>
    <xf numFmtId="0" fontId="0" fillId="3" borderId="13" xfId="0" applyFill="1" applyBorder="1"/>
    <xf numFmtId="0" fontId="0" fillId="4" borderId="1" xfId="0" applyFill="1" applyBorder="1"/>
    <xf numFmtId="0" fontId="0" fillId="5" borderId="1" xfId="0" applyFill="1" applyBorder="1"/>
    <xf numFmtId="16" fontId="0" fillId="4" borderId="7" xfId="0" applyNumberFormat="1" applyFill="1" applyBorder="1"/>
    <xf numFmtId="0" fontId="0" fillId="4" borderId="8" xfId="0" applyFill="1" applyBorder="1"/>
    <xf numFmtId="16" fontId="0" fillId="4" borderId="10" xfId="0" applyNumberFormat="1" applyFill="1" applyBorder="1"/>
    <xf numFmtId="0" fontId="0" fillId="4" borderId="7" xfId="0" applyFill="1" applyBorder="1"/>
    <xf numFmtId="0" fontId="0" fillId="4" borderId="10" xfId="0" applyFill="1" applyBorder="1"/>
    <xf numFmtId="0" fontId="0" fillId="4" borderId="17" xfId="0" applyFill="1" applyBorder="1"/>
    <xf numFmtId="16" fontId="0" fillId="5" borderId="7" xfId="0" applyNumberFormat="1" applyFill="1" applyBorder="1"/>
    <xf numFmtId="0" fontId="0" fillId="5" borderId="8" xfId="0" applyFill="1" applyBorder="1"/>
    <xf numFmtId="0" fontId="0" fillId="5" borderId="7" xfId="0" applyFill="1" applyBorder="1"/>
    <xf numFmtId="0" fontId="0" fillId="5" borderId="10" xfId="0" applyFill="1" applyBorder="1"/>
    <xf numFmtId="16" fontId="0" fillId="3" borderId="7" xfId="0" applyNumberFormat="1" applyFill="1" applyBorder="1"/>
    <xf numFmtId="49" fontId="1" fillId="3" borderId="0" xfId="0" applyNumberFormat="1" applyFont="1" applyFill="1" applyAlignment="1">
      <alignment horizontal="center" vertical="center"/>
    </xf>
    <xf numFmtId="49" fontId="1" fillId="3" borderId="0" xfId="0" applyNumberFormat="1" applyFont="1" applyFill="1" applyAlignment="1">
      <alignment horizontal="center" vertical="center" wrapText="1"/>
    </xf>
    <xf numFmtId="49" fontId="1" fillId="5" borderId="0" xfId="0" applyNumberFormat="1" applyFont="1" applyFill="1" applyAlignment="1">
      <alignment horizontal="center" vertical="center" wrapText="1"/>
    </xf>
    <xf numFmtId="49" fontId="1" fillId="4" borderId="0" xfId="0" applyNumberFormat="1" applyFont="1" applyFill="1" applyAlignment="1">
      <alignment horizontal="center" vertical="center" wrapText="1"/>
    </xf>
    <xf numFmtId="49" fontId="1" fillId="4" borderId="3" xfId="0" applyNumberFormat="1" applyFont="1" applyFill="1" applyBorder="1" applyAlignment="1">
      <alignment horizontal="center" vertical="center" wrapText="1"/>
    </xf>
    <xf numFmtId="164" fontId="0" fillId="3" borderId="11" xfId="0" applyNumberFormat="1" applyFill="1" applyBorder="1" applyProtection="1">
      <protection locked="0"/>
    </xf>
    <xf numFmtId="0" fontId="0" fillId="2" borderId="11" xfId="0" applyFill="1" applyBorder="1"/>
    <xf numFmtId="0" fontId="0" fillId="2" borderId="9" xfId="0" applyFill="1" applyBorder="1"/>
    <xf numFmtId="0" fontId="0" fillId="3" borderId="18" xfId="0" applyFill="1" applyBorder="1"/>
    <xf numFmtId="0" fontId="0" fillId="3" borderId="21" xfId="0" applyFill="1" applyBorder="1"/>
    <xf numFmtId="164" fontId="0" fillId="3" borderId="3" xfId="0" applyNumberFormat="1" applyFill="1" applyBorder="1" applyProtection="1">
      <protection locked="0"/>
    </xf>
    <xf numFmtId="0" fontId="0" fillId="4" borderId="18" xfId="0" applyFill="1" applyBorder="1"/>
    <xf numFmtId="0" fontId="0" fillId="4" borderId="20" xfId="0" applyFill="1" applyBorder="1"/>
    <xf numFmtId="0" fontId="0" fillId="4" borderId="2" xfId="0" applyFill="1" applyBorder="1"/>
    <xf numFmtId="0" fontId="0" fillId="5" borderId="18" xfId="0" applyFill="1" applyBorder="1"/>
    <xf numFmtId="0" fontId="0" fillId="5" borderId="2" xfId="0" applyFill="1" applyBorder="1"/>
    <xf numFmtId="0" fontId="0" fillId="3" borderId="19" xfId="0" applyFill="1" applyBorder="1"/>
    <xf numFmtId="16" fontId="0" fillId="4" borderId="12" xfId="0" applyNumberFormat="1" applyFill="1" applyBorder="1"/>
    <xf numFmtId="9" fontId="0" fillId="0" borderId="0" xfId="0" applyNumberFormat="1"/>
    <xf numFmtId="16" fontId="0" fillId="5" borderId="10" xfId="0" applyNumberFormat="1" applyFill="1" applyBorder="1"/>
    <xf numFmtId="0" fontId="0" fillId="5" borderId="0" xfId="0" applyFill="1"/>
    <xf numFmtId="0" fontId="0" fillId="3" borderId="22" xfId="0" applyFill="1" applyBorder="1"/>
    <xf numFmtId="0" fontId="0" fillId="3" borderId="23" xfId="0" applyFill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7" borderId="1" xfId="0" applyFont="1" applyFill="1" applyBorder="1"/>
    <xf numFmtId="0" fontId="4" fillId="9" borderId="1" xfId="0" applyFont="1" applyFill="1" applyBorder="1"/>
    <xf numFmtId="0" fontId="4" fillId="0" borderId="0" xfId="0" applyFont="1"/>
    <xf numFmtId="0" fontId="4" fillId="7" borderId="1" xfId="0" quotePrefix="1" applyFont="1" applyFill="1" applyBorder="1"/>
    <xf numFmtId="0" fontId="4" fillId="9" borderId="10" xfId="0" applyFont="1" applyFill="1" applyBorder="1"/>
    <xf numFmtId="0" fontId="4" fillId="8" borderId="1" xfId="0" applyFont="1" applyFill="1" applyBorder="1"/>
    <xf numFmtId="0" fontId="4" fillId="8" borderId="10" xfId="0" applyFont="1" applyFill="1" applyBorder="1"/>
    <xf numFmtId="0" fontId="4" fillId="8" borderId="24" xfId="0" applyFont="1" applyFill="1" applyBorder="1"/>
    <xf numFmtId="0" fontId="4" fillId="8" borderId="1" xfId="0" quotePrefix="1" applyFont="1" applyFill="1" applyBorder="1"/>
    <xf numFmtId="0" fontId="4" fillId="8" borderId="17" xfId="0" applyFont="1" applyFill="1" applyBorder="1"/>
    <xf numFmtId="0" fontId="4" fillId="10" borderId="1" xfId="0" applyFont="1" applyFill="1" applyBorder="1"/>
    <xf numFmtId="0" fontId="4" fillId="10" borderId="10" xfId="0" applyFont="1" applyFill="1" applyBorder="1"/>
    <xf numFmtId="0" fontId="4" fillId="10" borderId="1" xfId="0" quotePrefix="1" applyFont="1" applyFill="1" applyBorder="1"/>
    <xf numFmtId="0" fontId="4" fillId="10" borderId="0" xfId="0" applyFont="1" applyFill="1"/>
    <xf numFmtId="0" fontId="4" fillId="10" borderId="23" xfId="0" applyFont="1" applyFill="1" applyBorder="1"/>
    <xf numFmtId="0" fontId="4" fillId="10" borderId="17" xfId="0" applyFont="1" applyFill="1" applyBorder="1"/>
    <xf numFmtId="0" fontId="4" fillId="11" borderId="1" xfId="0" applyFont="1" applyFill="1" applyBorder="1"/>
    <xf numFmtId="0" fontId="4" fillId="11" borderId="10" xfId="0" applyFont="1" applyFill="1" applyBorder="1"/>
    <xf numFmtId="0" fontId="4" fillId="11" borderId="1" xfId="0" quotePrefix="1" applyFont="1" applyFill="1" applyBorder="1"/>
    <xf numFmtId="0" fontId="4" fillId="11" borderId="23" xfId="0" applyFont="1" applyFill="1" applyBorder="1"/>
    <xf numFmtId="0" fontId="4" fillId="11" borderId="17" xfId="0" applyFont="1" applyFill="1" applyBorder="1"/>
    <xf numFmtId="0" fontId="5" fillId="0" borderId="0" xfId="0" applyFont="1"/>
    <xf numFmtId="0" fontId="5" fillId="3" borderId="0" xfId="0" applyFont="1" applyFill="1"/>
    <xf numFmtId="0" fontId="5" fillId="3" borderId="19" xfId="0" applyFont="1" applyFill="1" applyBorder="1"/>
    <xf numFmtId="0" fontId="5" fillId="3" borderId="7" xfId="0" applyFont="1" applyFill="1" applyBorder="1"/>
    <xf numFmtId="0" fontId="5" fillId="3" borderId="8" xfId="0" applyFont="1" applyFill="1" applyBorder="1"/>
    <xf numFmtId="0" fontId="5" fillId="3" borderId="21" xfId="0" applyFont="1" applyFill="1" applyBorder="1"/>
    <xf numFmtId="0" fontId="5" fillId="3" borderId="9" xfId="0" applyFont="1" applyFill="1" applyBorder="1"/>
    <xf numFmtId="0" fontId="5" fillId="3" borderId="2" xfId="0" applyFont="1" applyFill="1" applyBorder="1"/>
    <xf numFmtId="0" fontId="5" fillId="3" borderId="1" xfId="0" applyFont="1" applyFill="1" applyBorder="1"/>
    <xf numFmtId="0" fontId="5" fillId="2" borderId="11" xfId="0" applyFont="1" applyFill="1" applyBorder="1"/>
    <xf numFmtId="0" fontId="5" fillId="3" borderId="10" xfId="0" applyFont="1" applyFill="1" applyBorder="1"/>
    <xf numFmtId="49" fontId="5" fillId="3" borderId="0" xfId="0" applyNumberFormat="1" applyFont="1" applyFill="1" applyAlignment="1">
      <alignment horizontal="center" vertical="center"/>
    </xf>
    <xf numFmtId="16" fontId="5" fillId="3" borderId="10" xfId="0" applyNumberFormat="1" applyFont="1" applyFill="1" applyBorder="1"/>
    <xf numFmtId="164" fontId="5" fillId="3" borderId="3" xfId="0" applyNumberFormat="1" applyFont="1" applyFill="1" applyBorder="1" applyProtection="1">
      <protection locked="0"/>
    </xf>
    <xf numFmtId="164" fontId="5" fillId="3" borderId="11" xfId="0" applyNumberFormat="1" applyFont="1" applyFill="1" applyBorder="1" applyProtection="1">
      <protection locked="0"/>
    </xf>
    <xf numFmtId="0" fontId="5" fillId="2" borderId="1" xfId="0" applyFont="1" applyFill="1" applyBorder="1"/>
    <xf numFmtId="9" fontId="5" fillId="0" borderId="0" xfId="0" applyNumberFormat="1" applyFont="1"/>
    <xf numFmtId="16" fontId="5" fillId="3" borderId="12" xfId="0" applyNumberFormat="1" applyFont="1" applyFill="1" applyBorder="1"/>
    <xf numFmtId="0" fontId="5" fillId="3" borderId="13" xfId="0" applyFont="1" applyFill="1" applyBorder="1"/>
    <xf numFmtId="49" fontId="5" fillId="4" borderId="0" xfId="0" applyNumberFormat="1" applyFont="1" applyFill="1" applyAlignment="1">
      <alignment horizontal="center" vertical="center" wrapText="1"/>
    </xf>
    <xf numFmtId="16" fontId="5" fillId="4" borderId="10" xfId="0" applyNumberFormat="1" applyFont="1" applyFill="1" applyBorder="1"/>
    <xf numFmtId="0" fontId="5" fillId="4" borderId="1" xfId="0" applyFont="1" applyFill="1" applyBorder="1"/>
    <xf numFmtId="0" fontId="5" fillId="4" borderId="18" xfId="0" applyFont="1" applyFill="1" applyBorder="1"/>
    <xf numFmtId="0" fontId="5" fillId="4" borderId="8" xfId="0" applyFont="1" applyFill="1" applyBorder="1"/>
    <xf numFmtId="0" fontId="5" fillId="4" borderId="7" xfId="0" applyFont="1" applyFill="1" applyBorder="1"/>
    <xf numFmtId="0" fontId="5" fillId="2" borderId="9" xfId="0" applyFont="1" applyFill="1" applyBorder="1"/>
    <xf numFmtId="0" fontId="5" fillId="4" borderId="20" xfId="0" applyFont="1" applyFill="1" applyBorder="1"/>
    <xf numFmtId="0" fontId="5" fillId="4" borderId="17" xfId="0" applyFont="1" applyFill="1" applyBorder="1"/>
    <xf numFmtId="0" fontId="5" fillId="4" borderId="10" xfId="0" applyFont="1" applyFill="1" applyBorder="1"/>
    <xf numFmtId="0" fontId="5" fillId="4" borderId="2" xfId="0" applyFont="1" applyFill="1" applyBorder="1"/>
    <xf numFmtId="16" fontId="5" fillId="4" borderId="12" xfId="0" applyNumberFormat="1" applyFont="1" applyFill="1" applyBorder="1"/>
    <xf numFmtId="49" fontId="5" fillId="5" borderId="0" xfId="0" applyNumberFormat="1" applyFont="1" applyFill="1" applyAlignment="1">
      <alignment horizontal="center" vertical="center" wrapText="1"/>
    </xf>
    <xf numFmtId="16" fontId="5" fillId="5" borderId="7" xfId="0" applyNumberFormat="1" applyFont="1" applyFill="1" applyBorder="1"/>
    <xf numFmtId="0" fontId="5" fillId="5" borderId="1" xfId="0" applyFont="1" applyFill="1" applyBorder="1"/>
    <xf numFmtId="0" fontId="5" fillId="5" borderId="18" xfId="0" applyFont="1" applyFill="1" applyBorder="1"/>
    <xf numFmtId="0" fontId="5" fillId="5" borderId="8" xfId="0" applyFont="1" applyFill="1" applyBorder="1"/>
    <xf numFmtId="0" fontId="5" fillId="5" borderId="7" xfId="0" applyFont="1" applyFill="1" applyBorder="1"/>
    <xf numFmtId="0" fontId="5" fillId="5" borderId="2" xfId="0" applyFont="1" applyFill="1" applyBorder="1"/>
    <xf numFmtId="0" fontId="5" fillId="5" borderId="10" xfId="0" applyFont="1" applyFill="1" applyBorder="1"/>
    <xf numFmtId="16" fontId="5" fillId="5" borderId="10" xfId="0" applyNumberFormat="1" applyFont="1" applyFill="1" applyBorder="1"/>
    <xf numFmtId="49" fontId="5" fillId="3" borderId="0" xfId="0" applyNumberFormat="1" applyFont="1" applyFill="1" applyAlignment="1">
      <alignment horizontal="center" vertical="center" wrapText="1"/>
    </xf>
    <xf numFmtId="16" fontId="5" fillId="3" borderId="7" xfId="0" applyNumberFormat="1" applyFont="1" applyFill="1" applyBorder="1"/>
    <xf numFmtId="0" fontId="5" fillId="3" borderId="18" xfId="0" applyFont="1" applyFill="1" applyBorder="1"/>
    <xf numFmtId="49" fontId="5" fillId="4" borderId="3" xfId="0" applyNumberFormat="1" applyFont="1" applyFill="1" applyBorder="1" applyAlignment="1">
      <alignment horizontal="center" vertical="center" wrapText="1"/>
    </xf>
    <xf numFmtId="16" fontId="5" fillId="4" borderId="7" xfId="0" applyNumberFormat="1" applyFont="1" applyFill="1" applyBorder="1"/>
    <xf numFmtId="49" fontId="5" fillId="5" borderId="3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16" fontId="5" fillId="0" borderId="0" xfId="0" applyNumberFormat="1" applyFont="1"/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0" fontId="5" fillId="6" borderId="5" xfId="0" applyFont="1" applyFill="1" applyBorder="1" applyAlignment="1">
      <alignment horizontal="center"/>
    </xf>
    <xf numFmtId="0" fontId="5" fillId="6" borderId="6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5" fillId="6" borderId="14" xfId="0" applyFont="1" applyFill="1" applyBorder="1" applyAlignment="1">
      <alignment horizontal="center"/>
    </xf>
    <xf numFmtId="0" fontId="5" fillId="6" borderId="15" xfId="0" applyFont="1" applyFill="1" applyBorder="1" applyAlignment="1">
      <alignment horizontal="center"/>
    </xf>
    <xf numFmtId="0" fontId="5" fillId="6" borderId="16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0" fontId="0" fillId="6" borderId="16" xfId="0" applyFill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7" fillId="12" borderId="0" xfId="0" applyFont="1" applyFill="1"/>
    <xf numFmtId="0" fontId="5" fillId="12" borderId="0" xfId="0" applyFont="1" applyFill="1"/>
    <xf numFmtId="0" fontId="0" fillId="12" borderId="0" xfId="0" applyFill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CCECFF"/>
      <color rgb="FFFFFFCC"/>
      <color rgb="FFFFCCFF"/>
      <color rgb="FFFF6600"/>
      <color rgb="FFFFFF99"/>
      <color rgb="FFD1D1FF"/>
      <color rgb="FFB07BD7"/>
      <color rgb="FF8F45C7"/>
      <color rgb="FF9999FF"/>
      <color rgb="FF355D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Concentración de H2S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'H2S PROMEDIO'!$C$9</c:f>
              <c:strCache>
                <c:ptCount val="1"/>
                <c:pt idx="0">
                  <c:v>Blanco Estiércol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xVal>
            <c:numRef>
              <c:f>'H2S PROMEDIO'!$B$10:$B$28</c:f>
              <c:numCache>
                <c:formatCode>General</c:formatCode>
                <c:ptCount val="19"/>
                <c:pt idx="0">
                  <c:v>0</c:v>
                </c:pt>
                <c:pt idx="1">
                  <c:v>3</c:v>
                </c:pt>
                <c:pt idx="2">
                  <c:v>7</c:v>
                </c:pt>
                <c:pt idx="3">
                  <c:v>10</c:v>
                </c:pt>
                <c:pt idx="4">
                  <c:v>12</c:v>
                </c:pt>
                <c:pt idx="5">
                  <c:v>14</c:v>
                </c:pt>
                <c:pt idx="6">
                  <c:v>17</c:v>
                </c:pt>
                <c:pt idx="7">
                  <c:v>20</c:v>
                </c:pt>
                <c:pt idx="8">
                  <c:v>22</c:v>
                </c:pt>
                <c:pt idx="9">
                  <c:v>24</c:v>
                </c:pt>
                <c:pt idx="10">
                  <c:v>26</c:v>
                </c:pt>
                <c:pt idx="11">
                  <c:v>28</c:v>
                </c:pt>
                <c:pt idx="12">
                  <c:v>31</c:v>
                </c:pt>
                <c:pt idx="13">
                  <c:v>33</c:v>
                </c:pt>
                <c:pt idx="14">
                  <c:v>35</c:v>
                </c:pt>
                <c:pt idx="15">
                  <c:v>38</c:v>
                </c:pt>
                <c:pt idx="16">
                  <c:v>40</c:v>
                </c:pt>
                <c:pt idx="17">
                  <c:v>42</c:v>
                </c:pt>
                <c:pt idx="18">
                  <c:v>45</c:v>
                </c:pt>
              </c:numCache>
            </c:numRef>
          </c:xVal>
          <c:yVal>
            <c:numRef>
              <c:f>'H2S PROMEDIO'!$C$10:$C$28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5000</c:v>
                </c:pt>
                <c:pt idx="3">
                  <c:v>5000</c:v>
                </c:pt>
                <c:pt idx="4">
                  <c:v>4425</c:v>
                </c:pt>
                <c:pt idx="5">
                  <c:v>3580</c:v>
                </c:pt>
                <c:pt idx="6">
                  <c:v>3044.5</c:v>
                </c:pt>
                <c:pt idx="7">
                  <c:v>1236</c:v>
                </c:pt>
                <c:pt idx="8">
                  <c:v>2303.5</c:v>
                </c:pt>
                <c:pt idx="9">
                  <c:v>2150.5</c:v>
                </c:pt>
                <c:pt idx="10">
                  <c:v>2884</c:v>
                </c:pt>
                <c:pt idx="11">
                  <c:v>3087</c:v>
                </c:pt>
                <c:pt idx="12">
                  <c:v>3129.5</c:v>
                </c:pt>
                <c:pt idx="13">
                  <c:v>3060.5</c:v>
                </c:pt>
                <c:pt idx="14">
                  <c:v>65.5</c:v>
                </c:pt>
                <c:pt idx="15">
                  <c:v>159.5</c:v>
                </c:pt>
                <c:pt idx="16">
                  <c:v>121</c:v>
                </c:pt>
                <c:pt idx="17">
                  <c:v>245.5</c:v>
                </c:pt>
                <c:pt idx="18">
                  <c:v>263.5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A31-4C4F-9690-E7A8A8F2B856}"/>
            </c:ext>
          </c:extLst>
        </c:ser>
        <c:ser>
          <c:idx val="1"/>
          <c:order val="1"/>
          <c:tx>
            <c:strRef>
              <c:f>'H2S PROMEDIO'!$D$9</c:f>
              <c:strCache>
                <c:ptCount val="1"/>
                <c:pt idx="0">
                  <c:v>Mezcla 50:50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xVal>
            <c:numRef>
              <c:f>'H2S PROMEDIO'!$B$10:$B$28</c:f>
              <c:numCache>
                <c:formatCode>General</c:formatCode>
                <c:ptCount val="19"/>
                <c:pt idx="0">
                  <c:v>0</c:v>
                </c:pt>
                <c:pt idx="1">
                  <c:v>3</c:v>
                </c:pt>
                <c:pt idx="2">
                  <c:v>7</c:v>
                </c:pt>
                <c:pt idx="3">
                  <c:v>10</c:v>
                </c:pt>
                <c:pt idx="4">
                  <c:v>12</c:v>
                </c:pt>
                <c:pt idx="5">
                  <c:v>14</c:v>
                </c:pt>
                <c:pt idx="6">
                  <c:v>17</c:v>
                </c:pt>
                <c:pt idx="7">
                  <c:v>20</c:v>
                </c:pt>
                <c:pt idx="8">
                  <c:v>22</c:v>
                </c:pt>
                <c:pt idx="9">
                  <c:v>24</c:v>
                </c:pt>
                <c:pt idx="10">
                  <c:v>26</c:v>
                </c:pt>
                <c:pt idx="11">
                  <c:v>28</c:v>
                </c:pt>
                <c:pt idx="12">
                  <c:v>31</c:v>
                </c:pt>
                <c:pt idx="13">
                  <c:v>33</c:v>
                </c:pt>
                <c:pt idx="14">
                  <c:v>35</c:v>
                </c:pt>
                <c:pt idx="15">
                  <c:v>38</c:v>
                </c:pt>
                <c:pt idx="16">
                  <c:v>40</c:v>
                </c:pt>
                <c:pt idx="17">
                  <c:v>42</c:v>
                </c:pt>
                <c:pt idx="18">
                  <c:v>45</c:v>
                </c:pt>
              </c:numCache>
            </c:numRef>
          </c:xVal>
          <c:yVal>
            <c:numRef>
              <c:f>'H2S PROMEDIO'!$D$10:$D$28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1733.3333333333333</c:v>
                </c:pt>
                <c:pt idx="3">
                  <c:v>1224.3333333333333</c:v>
                </c:pt>
                <c:pt idx="4">
                  <c:v>2147.6666666666665</c:v>
                </c:pt>
                <c:pt idx="5">
                  <c:v>1105.3333333333333</c:v>
                </c:pt>
                <c:pt idx="6">
                  <c:v>1166.6666666666667</c:v>
                </c:pt>
                <c:pt idx="7">
                  <c:v>1014.6666666666666</c:v>
                </c:pt>
                <c:pt idx="8">
                  <c:v>857</c:v>
                </c:pt>
                <c:pt idx="9">
                  <c:v>857</c:v>
                </c:pt>
                <c:pt idx="10">
                  <c:v>517.33333333333337</c:v>
                </c:pt>
                <c:pt idx="11">
                  <c:v>764.66666666666663</c:v>
                </c:pt>
                <c:pt idx="12">
                  <c:v>552.66666666666663</c:v>
                </c:pt>
                <c:pt idx="13">
                  <c:v>550</c:v>
                </c:pt>
                <c:pt idx="14">
                  <c:v>103.66666666666667</c:v>
                </c:pt>
                <c:pt idx="15">
                  <c:v>99.333333333333329</c:v>
                </c:pt>
                <c:pt idx="16">
                  <c:v>78.666666666666671</c:v>
                </c:pt>
                <c:pt idx="17">
                  <c:v>39</c:v>
                </c:pt>
                <c:pt idx="18">
                  <c:v>83.666666666666671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A31-4C4F-9690-E7A8A8F2B856}"/>
            </c:ext>
          </c:extLst>
        </c:ser>
        <c:ser>
          <c:idx val="2"/>
          <c:order val="2"/>
          <c:tx>
            <c:strRef>
              <c:f>'H2S PROMEDIO'!$E$9</c:f>
              <c:strCache>
                <c:ptCount val="1"/>
                <c:pt idx="0">
                  <c:v>Mezcla 70:30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'H2S PROMEDIO'!$B$10:$B$28</c:f>
              <c:numCache>
                <c:formatCode>General</c:formatCode>
                <c:ptCount val="19"/>
                <c:pt idx="0">
                  <c:v>0</c:v>
                </c:pt>
                <c:pt idx="1">
                  <c:v>3</c:v>
                </c:pt>
                <c:pt idx="2">
                  <c:v>7</c:v>
                </c:pt>
                <c:pt idx="3">
                  <c:v>10</c:v>
                </c:pt>
                <c:pt idx="4">
                  <c:v>12</c:v>
                </c:pt>
                <c:pt idx="5">
                  <c:v>14</c:v>
                </c:pt>
                <c:pt idx="6">
                  <c:v>17</c:v>
                </c:pt>
                <c:pt idx="7">
                  <c:v>20</c:v>
                </c:pt>
                <c:pt idx="8">
                  <c:v>22</c:v>
                </c:pt>
                <c:pt idx="9">
                  <c:v>24</c:v>
                </c:pt>
                <c:pt idx="10">
                  <c:v>26</c:v>
                </c:pt>
                <c:pt idx="11">
                  <c:v>28</c:v>
                </c:pt>
                <c:pt idx="12">
                  <c:v>31</c:v>
                </c:pt>
                <c:pt idx="13">
                  <c:v>33</c:v>
                </c:pt>
                <c:pt idx="14">
                  <c:v>35</c:v>
                </c:pt>
                <c:pt idx="15">
                  <c:v>38</c:v>
                </c:pt>
                <c:pt idx="16">
                  <c:v>40</c:v>
                </c:pt>
                <c:pt idx="17">
                  <c:v>42</c:v>
                </c:pt>
                <c:pt idx="18">
                  <c:v>45</c:v>
                </c:pt>
              </c:numCache>
            </c:numRef>
          </c:xVal>
          <c:yVal>
            <c:numRef>
              <c:f>'H2S PROMEDIO'!$E$10:$E$28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573.66666666666663</c:v>
                </c:pt>
                <c:pt idx="3">
                  <c:v>682.66666666666663</c:v>
                </c:pt>
                <c:pt idx="4">
                  <c:v>430.66666666666669</c:v>
                </c:pt>
                <c:pt idx="5">
                  <c:v>586.66666666666663</c:v>
                </c:pt>
                <c:pt idx="6">
                  <c:v>293</c:v>
                </c:pt>
                <c:pt idx="7">
                  <c:v>385</c:v>
                </c:pt>
                <c:pt idx="8">
                  <c:v>359</c:v>
                </c:pt>
                <c:pt idx="9">
                  <c:v>359</c:v>
                </c:pt>
                <c:pt idx="10">
                  <c:v>436.66666666666669</c:v>
                </c:pt>
                <c:pt idx="11">
                  <c:v>299</c:v>
                </c:pt>
                <c:pt idx="12">
                  <c:v>214.66666666666666</c:v>
                </c:pt>
                <c:pt idx="13">
                  <c:v>189.66666666666666</c:v>
                </c:pt>
                <c:pt idx="14">
                  <c:v>63.666666666666664</c:v>
                </c:pt>
                <c:pt idx="15">
                  <c:v>44.333333333333336</c:v>
                </c:pt>
                <c:pt idx="16">
                  <c:v>15</c:v>
                </c:pt>
                <c:pt idx="17">
                  <c:v>21.666666666666668</c:v>
                </c:pt>
                <c:pt idx="18">
                  <c:v>25.666666666666668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A31-4C4F-9690-E7A8A8F2B856}"/>
            </c:ext>
          </c:extLst>
        </c:ser>
        <c:ser>
          <c:idx val="3"/>
          <c:order val="3"/>
          <c:tx>
            <c:strRef>
              <c:f>'H2S PROMEDIO'!$F$9</c:f>
              <c:strCache>
                <c:ptCount val="1"/>
                <c:pt idx="0">
                  <c:v>Mezcla 90:10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4"/>
                </a:solidFill>
                <a:round/>
              </a:ln>
              <a:effectLst/>
            </c:spPr>
          </c:marker>
          <c:xVal>
            <c:numRef>
              <c:f>'H2S PROMEDIO'!$B$10:$B$28</c:f>
              <c:numCache>
                <c:formatCode>General</c:formatCode>
                <c:ptCount val="19"/>
                <c:pt idx="0">
                  <c:v>0</c:v>
                </c:pt>
                <c:pt idx="1">
                  <c:v>3</c:v>
                </c:pt>
                <c:pt idx="2">
                  <c:v>7</c:v>
                </c:pt>
                <c:pt idx="3">
                  <c:v>10</c:v>
                </c:pt>
                <c:pt idx="4">
                  <c:v>12</c:v>
                </c:pt>
                <c:pt idx="5">
                  <c:v>14</c:v>
                </c:pt>
                <c:pt idx="6">
                  <c:v>17</c:v>
                </c:pt>
                <c:pt idx="7">
                  <c:v>20</c:v>
                </c:pt>
                <c:pt idx="8">
                  <c:v>22</c:v>
                </c:pt>
                <c:pt idx="9">
                  <c:v>24</c:v>
                </c:pt>
                <c:pt idx="10">
                  <c:v>26</c:v>
                </c:pt>
                <c:pt idx="11">
                  <c:v>28</c:v>
                </c:pt>
                <c:pt idx="12">
                  <c:v>31</c:v>
                </c:pt>
                <c:pt idx="13">
                  <c:v>33</c:v>
                </c:pt>
                <c:pt idx="14">
                  <c:v>35</c:v>
                </c:pt>
                <c:pt idx="15">
                  <c:v>38</c:v>
                </c:pt>
                <c:pt idx="16">
                  <c:v>40</c:v>
                </c:pt>
                <c:pt idx="17">
                  <c:v>42</c:v>
                </c:pt>
                <c:pt idx="18">
                  <c:v>45</c:v>
                </c:pt>
              </c:numCache>
            </c:numRef>
          </c:xVal>
          <c:yVal>
            <c:numRef>
              <c:f>'H2S PROMEDIO'!$F$10:$F$28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62</c:v>
                </c:pt>
                <c:pt idx="3">
                  <c:v>199.66666666666666</c:v>
                </c:pt>
                <c:pt idx="4">
                  <c:v>167</c:v>
                </c:pt>
                <c:pt idx="5">
                  <c:v>8</c:v>
                </c:pt>
                <c:pt idx="6">
                  <c:v>15.333333333333334</c:v>
                </c:pt>
                <c:pt idx="7">
                  <c:v>46.333333333333336</c:v>
                </c:pt>
                <c:pt idx="8">
                  <c:v>88</c:v>
                </c:pt>
                <c:pt idx="9">
                  <c:v>101</c:v>
                </c:pt>
                <c:pt idx="10">
                  <c:v>236.33333333333334</c:v>
                </c:pt>
                <c:pt idx="11">
                  <c:v>102.66666666666667</c:v>
                </c:pt>
                <c:pt idx="12">
                  <c:v>51.333333333333336</c:v>
                </c:pt>
                <c:pt idx="13">
                  <c:v>50.333333333333336</c:v>
                </c:pt>
                <c:pt idx="14">
                  <c:v>51.333333333333336</c:v>
                </c:pt>
                <c:pt idx="15">
                  <c:v>52.666666666666664</c:v>
                </c:pt>
                <c:pt idx="16">
                  <c:v>30.666666666666668</c:v>
                </c:pt>
                <c:pt idx="17">
                  <c:v>9</c:v>
                </c:pt>
                <c:pt idx="18">
                  <c:v>9.6666666666666661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A31-4C4F-9690-E7A8A8F2B856}"/>
            </c:ext>
          </c:extLst>
        </c:ser>
        <c:ser>
          <c:idx val="4"/>
          <c:order val="4"/>
          <c:tx>
            <c:strRef>
              <c:f>'H2S PROMEDIO'!$G$9</c:f>
              <c:strCache>
                <c:ptCount val="1"/>
                <c:pt idx="0">
                  <c:v>Blanco Lodos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5"/>
                </a:solidFill>
                <a:round/>
              </a:ln>
              <a:effectLst/>
            </c:spPr>
          </c:marker>
          <c:xVal>
            <c:numRef>
              <c:f>'H2S PROMEDIO'!$B$10:$B$28</c:f>
              <c:numCache>
                <c:formatCode>General</c:formatCode>
                <c:ptCount val="19"/>
                <c:pt idx="0">
                  <c:v>0</c:v>
                </c:pt>
                <c:pt idx="1">
                  <c:v>3</c:v>
                </c:pt>
                <c:pt idx="2">
                  <c:v>7</c:v>
                </c:pt>
                <c:pt idx="3">
                  <c:v>10</c:v>
                </c:pt>
                <c:pt idx="4">
                  <c:v>12</c:v>
                </c:pt>
                <c:pt idx="5">
                  <c:v>14</c:v>
                </c:pt>
                <c:pt idx="6">
                  <c:v>17</c:v>
                </c:pt>
                <c:pt idx="7">
                  <c:v>20</c:v>
                </c:pt>
                <c:pt idx="8">
                  <c:v>22</c:v>
                </c:pt>
                <c:pt idx="9">
                  <c:v>24</c:v>
                </c:pt>
                <c:pt idx="10">
                  <c:v>26</c:v>
                </c:pt>
                <c:pt idx="11">
                  <c:v>28</c:v>
                </c:pt>
                <c:pt idx="12">
                  <c:v>31</c:v>
                </c:pt>
                <c:pt idx="13">
                  <c:v>33</c:v>
                </c:pt>
                <c:pt idx="14">
                  <c:v>35</c:v>
                </c:pt>
                <c:pt idx="15">
                  <c:v>38</c:v>
                </c:pt>
                <c:pt idx="16">
                  <c:v>40</c:v>
                </c:pt>
                <c:pt idx="17">
                  <c:v>42</c:v>
                </c:pt>
                <c:pt idx="18">
                  <c:v>45</c:v>
                </c:pt>
              </c:numCache>
            </c:numRef>
          </c:xVal>
          <c:yVal>
            <c:numRef>
              <c:f>'H2S PROMEDIO'!$G$10:$G$28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28.399999999999995</c:v>
                </c:pt>
                <c:pt idx="3">
                  <c:v>0</c:v>
                </c:pt>
                <c:pt idx="4">
                  <c:v>0</c:v>
                </c:pt>
                <c:pt idx="5">
                  <c:v>36.800000000000004</c:v>
                </c:pt>
                <c:pt idx="6">
                  <c:v>31.866666666666671</c:v>
                </c:pt>
                <c:pt idx="7">
                  <c:v>34.5</c:v>
                </c:pt>
                <c:pt idx="8">
                  <c:v>42.466666666666669</c:v>
                </c:pt>
                <c:pt idx="9">
                  <c:v>48.133333333333333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A31-4C4F-9690-E7A8A8F2B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2033048"/>
        <c:axId val="572039608"/>
      </c:scatterChart>
      <c:valAx>
        <c:axId val="572033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Días Transcurridos.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72039608"/>
        <c:crosses val="autoZero"/>
        <c:crossBetween val="midCat"/>
      </c:valAx>
      <c:valAx>
        <c:axId val="57203960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PPM de H2S.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720330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Blanco</a:t>
            </a:r>
            <a:r>
              <a:rPr lang="en-US" baseline="0"/>
              <a:t> Estiercol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'DATOS BIOGAS Y METANO'!$AJ$2</c:f>
              <c:strCache>
                <c:ptCount val="1"/>
                <c:pt idx="0">
                  <c:v>Acumulado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'DATOS BIOGAS Y METANO'!$D$3:$D$21</c:f>
              <c:numCache>
                <c:formatCode>General</c:formatCode>
                <c:ptCount val="19"/>
                <c:pt idx="0">
                  <c:v>0</c:v>
                </c:pt>
                <c:pt idx="1">
                  <c:v>3</c:v>
                </c:pt>
                <c:pt idx="2">
                  <c:v>7</c:v>
                </c:pt>
                <c:pt idx="3">
                  <c:v>10</c:v>
                </c:pt>
                <c:pt idx="4">
                  <c:v>12</c:v>
                </c:pt>
                <c:pt idx="5">
                  <c:v>14</c:v>
                </c:pt>
                <c:pt idx="6">
                  <c:v>17</c:v>
                </c:pt>
                <c:pt idx="7">
                  <c:v>20</c:v>
                </c:pt>
                <c:pt idx="8">
                  <c:v>22</c:v>
                </c:pt>
                <c:pt idx="9">
                  <c:v>24</c:v>
                </c:pt>
                <c:pt idx="10">
                  <c:v>26</c:v>
                </c:pt>
                <c:pt idx="11">
                  <c:v>28</c:v>
                </c:pt>
                <c:pt idx="12">
                  <c:v>31</c:v>
                </c:pt>
                <c:pt idx="13">
                  <c:v>33</c:v>
                </c:pt>
                <c:pt idx="14">
                  <c:v>35</c:v>
                </c:pt>
                <c:pt idx="15">
                  <c:v>38</c:v>
                </c:pt>
                <c:pt idx="16">
                  <c:v>40</c:v>
                </c:pt>
                <c:pt idx="17">
                  <c:v>42</c:v>
                </c:pt>
                <c:pt idx="18">
                  <c:v>45</c:v>
                </c:pt>
              </c:numCache>
            </c:numRef>
          </c:xVal>
          <c:yVal>
            <c:numRef>
              <c:f>'DATOS BIOGAS Y METANO'!$AJ$3:$AJ$21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29.974361395144598</c:v>
                </c:pt>
                <c:pt idx="3">
                  <c:v>49.763765201143499</c:v>
                </c:pt>
                <c:pt idx="4">
                  <c:v>63.096800590570581</c:v>
                </c:pt>
                <c:pt idx="5">
                  <c:v>69.484506371709955</c:v>
                </c:pt>
                <c:pt idx="6">
                  <c:v>82.879130064434008</c:v>
                </c:pt>
                <c:pt idx="7">
                  <c:v>89.071251368887033</c:v>
                </c:pt>
                <c:pt idx="8">
                  <c:v>91.468201551255945</c:v>
                </c:pt>
                <c:pt idx="9">
                  <c:v>93.923410939446327</c:v>
                </c:pt>
                <c:pt idx="10">
                  <c:v>96.099808414062551</c:v>
                </c:pt>
                <c:pt idx="11">
                  <c:v>114.27668063036015</c:v>
                </c:pt>
                <c:pt idx="12">
                  <c:v>133.83179920151986</c:v>
                </c:pt>
                <c:pt idx="13">
                  <c:v>149.87513607319846</c:v>
                </c:pt>
                <c:pt idx="14">
                  <c:v>174.46884367354619</c:v>
                </c:pt>
                <c:pt idx="15">
                  <c:v>210.29825525374818</c:v>
                </c:pt>
                <c:pt idx="16">
                  <c:v>245.81306712251427</c:v>
                </c:pt>
                <c:pt idx="17">
                  <c:v>282.45644303547903</c:v>
                </c:pt>
                <c:pt idx="18">
                  <c:v>325.71390335791801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C09-4839-856A-D8CD75AB2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9426856"/>
        <c:axId val="449424888"/>
      </c:scatterChart>
      <c:valAx>
        <c:axId val="4494268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Días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49424888"/>
        <c:crosses val="autoZero"/>
        <c:crossBetween val="midCat"/>
      </c:valAx>
      <c:valAx>
        <c:axId val="449424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mL de CH4 Acumulado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494268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Mezcla 50:50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'DATOS BIOGAS Y METANO'!$D$26:$D$44</c:f>
              <c:numCache>
                <c:formatCode>General</c:formatCode>
                <c:ptCount val="19"/>
                <c:pt idx="0">
                  <c:v>0</c:v>
                </c:pt>
                <c:pt idx="1">
                  <c:v>3</c:v>
                </c:pt>
                <c:pt idx="2">
                  <c:v>7</c:v>
                </c:pt>
                <c:pt idx="3">
                  <c:v>10</c:v>
                </c:pt>
                <c:pt idx="4">
                  <c:v>12</c:v>
                </c:pt>
                <c:pt idx="5">
                  <c:v>14</c:v>
                </c:pt>
                <c:pt idx="6">
                  <c:v>17</c:v>
                </c:pt>
                <c:pt idx="7">
                  <c:v>20</c:v>
                </c:pt>
                <c:pt idx="8">
                  <c:v>22</c:v>
                </c:pt>
                <c:pt idx="9">
                  <c:v>24</c:v>
                </c:pt>
                <c:pt idx="10">
                  <c:v>26</c:v>
                </c:pt>
                <c:pt idx="11">
                  <c:v>28</c:v>
                </c:pt>
                <c:pt idx="12">
                  <c:v>31</c:v>
                </c:pt>
                <c:pt idx="13">
                  <c:v>33</c:v>
                </c:pt>
                <c:pt idx="14">
                  <c:v>35</c:v>
                </c:pt>
                <c:pt idx="15">
                  <c:v>38</c:v>
                </c:pt>
                <c:pt idx="16">
                  <c:v>40</c:v>
                </c:pt>
                <c:pt idx="17">
                  <c:v>42</c:v>
                </c:pt>
                <c:pt idx="18">
                  <c:v>45</c:v>
                </c:pt>
              </c:numCache>
            </c:numRef>
          </c:xVal>
          <c:yVal>
            <c:numRef>
              <c:f>'DATOS BIOGAS Y METANO'!$AJ$26:$AJ$44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15.659242250441361</c:v>
                </c:pt>
                <c:pt idx="4">
                  <c:v>34.462817066504172</c:v>
                </c:pt>
                <c:pt idx="5">
                  <c:v>56.900934051457611</c:v>
                </c:pt>
                <c:pt idx="6">
                  <c:v>72.155274821439775</c:v>
                </c:pt>
                <c:pt idx="7">
                  <c:v>96.744821049943099</c:v>
                </c:pt>
                <c:pt idx="8">
                  <c:v>108.50485788219058</c:v>
                </c:pt>
                <c:pt idx="9">
                  <c:v>159.24862615268805</c:v>
                </c:pt>
                <c:pt idx="10">
                  <c:v>177.93526641992349</c:v>
                </c:pt>
                <c:pt idx="11">
                  <c:v>230.58910436699617</c:v>
                </c:pt>
                <c:pt idx="12">
                  <c:v>322.75100660471202</c:v>
                </c:pt>
                <c:pt idx="13">
                  <c:v>394.3969295123984</c:v>
                </c:pt>
                <c:pt idx="14">
                  <c:v>443.75079958686945</c:v>
                </c:pt>
                <c:pt idx="15">
                  <c:v>528.37229604254981</c:v>
                </c:pt>
                <c:pt idx="16">
                  <c:v>703.37046621470245</c:v>
                </c:pt>
                <c:pt idx="17">
                  <c:v>838.33207787197432</c:v>
                </c:pt>
                <c:pt idx="18">
                  <c:v>1027.5413328927204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EBB-4C7C-B9D0-87D809DF17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446384"/>
        <c:axId val="461448352"/>
      </c:scatterChart>
      <c:valAx>
        <c:axId val="461446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Días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61448352"/>
        <c:crosses val="autoZero"/>
        <c:crossBetween val="midCat"/>
      </c:valAx>
      <c:valAx>
        <c:axId val="461448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mL de CH4 Acumulado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614463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Mezcla 70:30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5081714785651792"/>
          <c:y val="0.15782407407407409"/>
          <c:w val="0.80318285214348217"/>
          <c:h val="0.63660505978419368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'DATOS BIOGAS Y METANO'!$D$49:$D$67</c:f>
              <c:numCache>
                <c:formatCode>General</c:formatCode>
                <c:ptCount val="19"/>
                <c:pt idx="0">
                  <c:v>0</c:v>
                </c:pt>
                <c:pt idx="1">
                  <c:v>3</c:v>
                </c:pt>
                <c:pt idx="2">
                  <c:v>7</c:v>
                </c:pt>
                <c:pt idx="3">
                  <c:v>10</c:v>
                </c:pt>
                <c:pt idx="4">
                  <c:v>12</c:v>
                </c:pt>
                <c:pt idx="5">
                  <c:v>14</c:v>
                </c:pt>
                <c:pt idx="6">
                  <c:v>17</c:v>
                </c:pt>
                <c:pt idx="7">
                  <c:v>20</c:v>
                </c:pt>
                <c:pt idx="8">
                  <c:v>22</c:v>
                </c:pt>
                <c:pt idx="9">
                  <c:v>24</c:v>
                </c:pt>
                <c:pt idx="10">
                  <c:v>26</c:v>
                </c:pt>
                <c:pt idx="11">
                  <c:v>28</c:v>
                </c:pt>
                <c:pt idx="12">
                  <c:v>31</c:v>
                </c:pt>
                <c:pt idx="13">
                  <c:v>33</c:v>
                </c:pt>
                <c:pt idx="14">
                  <c:v>35</c:v>
                </c:pt>
                <c:pt idx="15">
                  <c:v>38</c:v>
                </c:pt>
                <c:pt idx="16">
                  <c:v>40</c:v>
                </c:pt>
                <c:pt idx="17">
                  <c:v>42</c:v>
                </c:pt>
                <c:pt idx="18">
                  <c:v>45</c:v>
                </c:pt>
              </c:numCache>
            </c:numRef>
          </c:xVal>
          <c:yVal>
            <c:numRef>
              <c:f>'DATOS BIOGAS Y METANO'!$AJ$49:$AJ$67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14.196936184322546</c:v>
                </c:pt>
                <c:pt idx="4">
                  <c:v>38.757352809915133</c:v>
                </c:pt>
                <c:pt idx="5">
                  <c:v>50.24690047227724</c:v>
                </c:pt>
                <c:pt idx="6">
                  <c:v>59.019904594621238</c:v>
                </c:pt>
                <c:pt idx="7">
                  <c:v>79.600385188238775</c:v>
                </c:pt>
                <c:pt idx="8">
                  <c:v>86.41671226935037</c:v>
                </c:pt>
                <c:pt idx="9">
                  <c:v>163.01924518089027</c:v>
                </c:pt>
                <c:pt idx="10">
                  <c:v>186.40615494636475</c:v>
                </c:pt>
                <c:pt idx="11">
                  <c:v>256.31720193212476</c:v>
                </c:pt>
                <c:pt idx="12">
                  <c:v>427.42448942977239</c:v>
                </c:pt>
                <c:pt idx="13">
                  <c:v>639.65445349368667</c:v>
                </c:pt>
                <c:pt idx="14">
                  <c:v>745.61546476740136</c:v>
                </c:pt>
                <c:pt idx="15">
                  <c:v>919.05728186975205</c:v>
                </c:pt>
                <c:pt idx="16">
                  <c:v>1016.5124490935326</c:v>
                </c:pt>
                <c:pt idx="17">
                  <c:v>1158.2570968571611</c:v>
                </c:pt>
                <c:pt idx="18">
                  <c:v>1260.2731276223935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80F-4AA1-AEE6-2F638BAFEB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0415008"/>
        <c:axId val="460409104"/>
      </c:scatterChart>
      <c:valAx>
        <c:axId val="460415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Día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60409104"/>
        <c:crosses val="autoZero"/>
        <c:crossBetween val="midCat"/>
      </c:valAx>
      <c:valAx>
        <c:axId val="460409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mL de CH4 Acumulado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604150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Mezcla 90:10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'DATOS BIOGAS Y METANO'!$D$72:$D$90</c:f>
              <c:numCache>
                <c:formatCode>General</c:formatCode>
                <c:ptCount val="19"/>
                <c:pt idx="0">
                  <c:v>0</c:v>
                </c:pt>
                <c:pt idx="1">
                  <c:v>3</c:v>
                </c:pt>
                <c:pt idx="2">
                  <c:v>7</c:v>
                </c:pt>
                <c:pt idx="3">
                  <c:v>10</c:v>
                </c:pt>
                <c:pt idx="4">
                  <c:v>12</c:v>
                </c:pt>
                <c:pt idx="5">
                  <c:v>14</c:v>
                </c:pt>
                <c:pt idx="6">
                  <c:v>17</c:v>
                </c:pt>
                <c:pt idx="7">
                  <c:v>20</c:v>
                </c:pt>
                <c:pt idx="8">
                  <c:v>22</c:v>
                </c:pt>
                <c:pt idx="9">
                  <c:v>24</c:v>
                </c:pt>
                <c:pt idx="10">
                  <c:v>26</c:v>
                </c:pt>
                <c:pt idx="11">
                  <c:v>28</c:v>
                </c:pt>
                <c:pt idx="12">
                  <c:v>31</c:v>
                </c:pt>
                <c:pt idx="13">
                  <c:v>33</c:v>
                </c:pt>
                <c:pt idx="14">
                  <c:v>35</c:v>
                </c:pt>
                <c:pt idx="15">
                  <c:v>38</c:v>
                </c:pt>
                <c:pt idx="16">
                  <c:v>40</c:v>
                </c:pt>
                <c:pt idx="17">
                  <c:v>42</c:v>
                </c:pt>
                <c:pt idx="18">
                  <c:v>45</c:v>
                </c:pt>
              </c:numCache>
            </c:numRef>
          </c:xVal>
          <c:yVal>
            <c:numRef>
              <c:f>'DATOS BIOGAS Y METANO'!$AJ$72:$AJ$90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11.922330334178712</c:v>
                </c:pt>
                <c:pt idx="4">
                  <c:v>23.934130163011822</c:v>
                </c:pt>
                <c:pt idx="5">
                  <c:v>28.79877384910429</c:v>
                </c:pt>
                <c:pt idx="6">
                  <c:v>107.00468333228783</c:v>
                </c:pt>
                <c:pt idx="7">
                  <c:v>297.84519611603503</c:v>
                </c:pt>
                <c:pt idx="8">
                  <c:v>444.31300092304662</c:v>
                </c:pt>
                <c:pt idx="9">
                  <c:v>610.90519996953049</c:v>
                </c:pt>
                <c:pt idx="10">
                  <c:v>754.70556542428778</c:v>
                </c:pt>
                <c:pt idx="11">
                  <c:v>895.24341535304291</c:v>
                </c:pt>
                <c:pt idx="12">
                  <c:v>1090.0705223637162</c:v>
                </c:pt>
                <c:pt idx="13">
                  <c:v>1194.7498311093586</c:v>
                </c:pt>
                <c:pt idx="14">
                  <c:v>1328.7143780727147</c:v>
                </c:pt>
                <c:pt idx="15">
                  <c:v>1362.2175827919025</c:v>
                </c:pt>
                <c:pt idx="16">
                  <c:v>1367.2819723265256</c:v>
                </c:pt>
                <c:pt idx="17">
                  <c:v>1367.2819723265256</c:v>
                </c:pt>
                <c:pt idx="18">
                  <c:v>1367.2819723265256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3FE-47BD-B234-3086949AB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7179488"/>
        <c:axId val="487178176"/>
      </c:scatterChart>
      <c:valAx>
        <c:axId val="487179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Días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87178176"/>
        <c:crosses val="autoZero"/>
        <c:crossBetween val="midCat"/>
      </c:valAx>
      <c:valAx>
        <c:axId val="487178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mL de CH4 Acumulado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871794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815975</xdr:colOff>
      <xdr:row>7</xdr:row>
      <xdr:rowOff>171450</xdr:rowOff>
    </xdr:from>
    <xdr:to>
      <xdr:col>18</xdr:col>
      <xdr:colOff>127000</xdr:colOff>
      <xdr:row>37</xdr:row>
      <xdr:rowOff>101600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EEDAD9A-5148-4424-BF8C-0D1F32E8BE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14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9B4A538-9B8E-4CD3-A3E2-17BEB072EB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12</xdr:col>
      <xdr:colOff>0</xdr:colOff>
      <xdr:row>14</xdr:row>
      <xdr:rowOff>76200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D62C7F2F-4A25-4807-9C08-38074B251F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16</xdr:row>
      <xdr:rowOff>0</xdr:rowOff>
    </xdr:from>
    <xdr:to>
      <xdr:col>6</xdr:col>
      <xdr:colOff>0</xdr:colOff>
      <xdr:row>30</xdr:row>
      <xdr:rowOff>76200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25B1CB8F-A1AD-466A-ABD0-B55FC0A188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121444</xdr:colOff>
      <xdr:row>15</xdr:row>
      <xdr:rowOff>161925</xdr:rowOff>
    </xdr:from>
    <xdr:to>
      <xdr:col>12</xdr:col>
      <xdr:colOff>121444</xdr:colOff>
      <xdr:row>30</xdr:row>
      <xdr:rowOff>47625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D7EA0B3C-900C-4BFA-B23A-CA4728EC54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B980C-BD50-CC43-B67F-B5D288AA72D4}">
  <dimension ref="A2:M17"/>
  <sheetViews>
    <sheetView tabSelected="1" workbookViewId="0">
      <selection activeCell="B13" sqref="B13"/>
    </sheetView>
  </sheetViews>
  <sheetFormatPr baseColWidth="10" defaultRowHeight="15" x14ac:dyDescent="0.2"/>
  <cols>
    <col min="1" max="1" width="55" customWidth="1"/>
  </cols>
  <sheetData>
    <row r="2" spans="1:13" ht="26" x14ac:dyDescent="0.3">
      <c r="A2" s="143" t="s">
        <v>80</v>
      </c>
      <c r="B2" s="72"/>
      <c r="C2" s="72"/>
      <c r="D2" s="72"/>
    </row>
    <row r="3" spans="1:13" ht="21" x14ac:dyDescent="0.25">
      <c r="A3" s="144" t="s">
        <v>81</v>
      </c>
      <c r="B3" s="72" t="s">
        <v>82</v>
      </c>
      <c r="C3" s="72"/>
      <c r="D3" s="72"/>
    </row>
    <row r="4" spans="1:13" ht="21" x14ac:dyDescent="0.25">
      <c r="A4" s="144" t="s">
        <v>83</v>
      </c>
      <c r="B4" s="72" t="s">
        <v>91</v>
      </c>
      <c r="C4" s="72"/>
      <c r="D4" s="72"/>
    </row>
    <row r="5" spans="1:13" ht="21" x14ac:dyDescent="0.25">
      <c r="A5" s="144" t="s">
        <v>84</v>
      </c>
      <c r="B5" s="72" t="s">
        <v>92</v>
      </c>
      <c r="C5" s="72"/>
      <c r="D5" s="72"/>
    </row>
    <row r="6" spans="1:13" ht="21" x14ac:dyDescent="0.25">
      <c r="A6" s="144"/>
      <c r="B6" s="72" t="s">
        <v>93</v>
      </c>
      <c r="C6" s="72"/>
      <c r="D6" s="72"/>
    </row>
    <row r="7" spans="1:13" ht="21" x14ac:dyDescent="0.25">
      <c r="A7" s="144"/>
      <c r="B7" s="72" t="s">
        <v>94</v>
      </c>
      <c r="C7" s="72"/>
      <c r="D7" s="72"/>
    </row>
    <row r="8" spans="1:13" ht="21" x14ac:dyDescent="0.25">
      <c r="A8" s="144"/>
      <c r="B8" s="72" t="s">
        <v>95</v>
      </c>
      <c r="C8" s="72"/>
      <c r="D8" s="72"/>
    </row>
    <row r="9" spans="1:13" ht="21" x14ac:dyDescent="0.25">
      <c r="B9" s="72" t="s">
        <v>96</v>
      </c>
      <c r="C9" s="72"/>
      <c r="D9" s="72"/>
    </row>
    <row r="10" spans="1:13" ht="22" x14ac:dyDescent="0.25">
      <c r="A10" s="145" t="s">
        <v>85</v>
      </c>
      <c r="B10" s="72" t="s">
        <v>97</v>
      </c>
      <c r="C10" s="72"/>
      <c r="D10" s="72"/>
    </row>
    <row r="11" spans="1:13" ht="21" x14ac:dyDescent="0.25">
      <c r="A11" s="144" t="s">
        <v>86</v>
      </c>
      <c r="B11" s="72" t="s">
        <v>98</v>
      </c>
    </row>
    <row r="12" spans="1:13" ht="21" x14ac:dyDescent="0.25">
      <c r="A12" s="144" t="s">
        <v>87</v>
      </c>
      <c r="B12" s="72" t="s">
        <v>100</v>
      </c>
    </row>
    <row r="16" spans="1:13" ht="21" x14ac:dyDescent="0.25">
      <c r="A16" s="146" t="s">
        <v>88</v>
      </c>
      <c r="B16" s="147" t="s">
        <v>99</v>
      </c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148"/>
    </row>
    <row r="17" spans="1:13" ht="21" x14ac:dyDescent="0.25">
      <c r="A17" s="146" t="s">
        <v>89</v>
      </c>
      <c r="B17" s="147" t="s">
        <v>90</v>
      </c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684B6-9464-4215-BFEA-B3AB77E6C060}">
  <dimension ref="A1:L109"/>
  <sheetViews>
    <sheetView zoomScale="70" zoomScaleNormal="70" workbookViewId="0">
      <selection activeCell="I12" sqref="I12"/>
    </sheetView>
  </sheetViews>
  <sheetFormatPr baseColWidth="10" defaultRowHeight="19" x14ac:dyDescent="0.25"/>
  <cols>
    <col min="1" max="1" width="18.5" style="53" customWidth="1"/>
    <col min="2" max="2" width="10.83203125" style="53"/>
    <col min="3" max="3" width="19.1640625" style="53" customWidth="1"/>
    <col min="4" max="5" width="10.83203125" style="53"/>
    <col min="6" max="6" width="26.6640625" style="53" customWidth="1"/>
    <col min="7" max="8" width="10.83203125" style="53"/>
    <col min="9" max="9" width="34.1640625" style="53" customWidth="1"/>
    <col min="10" max="16384" width="10.83203125" style="53"/>
  </cols>
  <sheetData>
    <row r="1" spans="1:12" x14ac:dyDescent="0.25">
      <c r="A1" s="51" t="s">
        <v>29</v>
      </c>
      <c r="B1" s="51"/>
      <c r="C1" s="51" t="s">
        <v>30</v>
      </c>
      <c r="D1" s="51"/>
      <c r="E1" s="51"/>
      <c r="F1" s="51" t="s">
        <v>35</v>
      </c>
      <c r="G1" s="51">
        <f>B8-D8</f>
        <v>41929.999999999985</v>
      </c>
      <c r="H1" s="52"/>
      <c r="I1" s="52" t="s">
        <v>65</v>
      </c>
      <c r="J1" s="52">
        <f>(G5+G15)/2</f>
        <v>52.023925118724854</v>
      </c>
    </row>
    <row r="2" spans="1:12" x14ac:dyDescent="0.25">
      <c r="A2" s="51" t="s">
        <v>25</v>
      </c>
      <c r="B2" s="51">
        <v>29.173500000000001</v>
      </c>
      <c r="C2" s="51" t="s">
        <v>25</v>
      </c>
      <c r="D2" s="51">
        <v>21.7713</v>
      </c>
      <c r="E2" s="51"/>
      <c r="F2" s="51" t="s">
        <v>56</v>
      </c>
      <c r="G2" s="51">
        <v>1259.5682982834655</v>
      </c>
      <c r="H2" s="52"/>
      <c r="I2" s="52" t="s">
        <v>62</v>
      </c>
      <c r="J2" s="52">
        <f>(G6+G16)/2</f>
        <v>21.598358793960337</v>
      </c>
      <c r="K2" s="53" t="s">
        <v>64</v>
      </c>
    </row>
    <row r="3" spans="1:12" x14ac:dyDescent="0.25">
      <c r="A3" s="51" t="s">
        <v>26</v>
      </c>
      <c r="B3" s="51">
        <v>39.427300000000002</v>
      </c>
      <c r="C3" s="51" t="s">
        <v>26</v>
      </c>
      <c r="D3" s="51">
        <v>31.825700000000001</v>
      </c>
      <c r="E3" s="51"/>
      <c r="F3" s="51" t="s">
        <v>57</v>
      </c>
      <c r="G3" s="51">
        <v>544.89520568831551</v>
      </c>
      <c r="H3" s="52"/>
      <c r="I3" s="52" t="s">
        <v>68</v>
      </c>
      <c r="J3" s="52">
        <f>J1/45</f>
        <v>1.1560872248605523</v>
      </c>
    </row>
    <row r="4" spans="1:12" x14ac:dyDescent="0.25">
      <c r="A4" s="51" t="s">
        <v>27</v>
      </c>
      <c r="B4" s="51">
        <v>30.4603</v>
      </c>
      <c r="C4" s="51" t="s">
        <v>27</v>
      </c>
      <c r="D4" s="51">
        <v>22.6388</v>
      </c>
      <c r="E4" s="51"/>
      <c r="F4" s="51" t="s">
        <v>58</v>
      </c>
      <c r="G4" s="51">
        <f>B9-D9</f>
        <v>28549.999999999898</v>
      </c>
      <c r="H4" s="52"/>
      <c r="I4" s="52" t="s">
        <v>69</v>
      </c>
      <c r="J4" s="52">
        <f>J2/45</f>
        <v>0.47996352875467413</v>
      </c>
    </row>
    <row r="5" spans="1:12" x14ac:dyDescent="0.25">
      <c r="A5" s="51" t="s">
        <v>28</v>
      </c>
      <c r="B5" s="51">
        <v>29.5076</v>
      </c>
      <c r="C5" s="51" t="s">
        <v>28</v>
      </c>
      <c r="D5" s="54">
        <v>21.971599999999999</v>
      </c>
      <c r="E5" s="51"/>
      <c r="F5" s="51" t="s">
        <v>59</v>
      </c>
      <c r="G5" s="51">
        <f>G2/(G4/1000)</f>
        <v>44.117978924114539</v>
      </c>
    </row>
    <row r="6" spans="1:12" x14ac:dyDescent="0.25">
      <c r="A6" s="51" t="s">
        <v>31</v>
      </c>
      <c r="B6" s="51">
        <f>B3-B2</f>
        <v>10.253800000000002</v>
      </c>
      <c r="C6" s="51" t="s">
        <v>31</v>
      </c>
      <c r="D6" s="51">
        <v>10.0344</v>
      </c>
      <c r="E6" s="51"/>
      <c r="F6" s="51" t="s">
        <v>60</v>
      </c>
      <c r="G6" s="51">
        <f>G3/(G4/1000)</f>
        <v>19.085646433916548</v>
      </c>
    </row>
    <row r="7" spans="1:12" x14ac:dyDescent="0.25">
      <c r="A7" s="51" t="s">
        <v>32</v>
      </c>
      <c r="B7" s="51">
        <f>((B4-B2)/B6)*100</f>
        <v>12.549493846183847</v>
      </c>
      <c r="C7" s="51" t="s">
        <v>32</v>
      </c>
      <c r="D7" s="51">
        <f>((D4-D2)/D6)*100</f>
        <v>8.6452603045523375</v>
      </c>
      <c r="E7" s="51"/>
      <c r="F7" s="51"/>
      <c r="G7" s="51"/>
    </row>
    <row r="8" spans="1:12" x14ac:dyDescent="0.25">
      <c r="A8" s="51" t="s">
        <v>33</v>
      </c>
      <c r="B8" s="51">
        <f>((B4-B2)/10)*10^6</f>
        <v>128679.99999999996</v>
      </c>
      <c r="C8" s="51" t="s">
        <v>33</v>
      </c>
      <c r="D8" s="51">
        <f>((D4-D2)/10)*10^6</f>
        <v>86749.999999999971</v>
      </c>
      <c r="E8" s="51"/>
      <c r="F8" s="51"/>
      <c r="G8" s="51"/>
    </row>
    <row r="9" spans="1:12" x14ac:dyDescent="0.25">
      <c r="A9" s="51" t="s">
        <v>34</v>
      </c>
      <c r="B9" s="51">
        <f>((B4-B5)/10)*10^6</f>
        <v>95270.000000000015</v>
      </c>
      <c r="C9" s="51" t="s">
        <v>34</v>
      </c>
      <c r="D9" s="51">
        <f>((D4-D5)/10)*10^6</f>
        <v>66720.000000000116</v>
      </c>
      <c r="E9" s="51"/>
      <c r="F9" s="51"/>
      <c r="G9" s="51"/>
    </row>
    <row r="10" spans="1:12" x14ac:dyDescent="0.25">
      <c r="A10" s="51"/>
      <c r="B10" s="51"/>
      <c r="C10" s="51"/>
      <c r="D10" s="51"/>
      <c r="E10" s="51"/>
      <c r="F10" s="51"/>
      <c r="G10" s="51"/>
    </row>
    <row r="11" spans="1:12" x14ac:dyDescent="0.25">
      <c r="A11" s="51" t="s">
        <v>36</v>
      </c>
      <c r="B11" s="51"/>
      <c r="C11" s="51" t="s">
        <v>37</v>
      </c>
      <c r="D11" s="51"/>
      <c r="E11" s="51"/>
      <c r="F11" s="51" t="s">
        <v>35</v>
      </c>
      <c r="G11" s="51">
        <f>B18-D18</f>
        <v>28749.999999999767</v>
      </c>
    </row>
    <row r="12" spans="1:12" x14ac:dyDescent="0.25">
      <c r="A12" s="51" t="s">
        <v>25</v>
      </c>
      <c r="B12" s="51">
        <v>25.315300000000001</v>
      </c>
      <c r="C12" s="51" t="s">
        <v>25</v>
      </c>
      <c r="D12" s="51">
        <v>25.1386</v>
      </c>
      <c r="E12" s="51"/>
      <c r="F12" s="51" t="s">
        <v>56</v>
      </c>
      <c r="G12" s="55">
        <v>982.84988953870459</v>
      </c>
      <c r="K12" s="53" t="s">
        <v>78</v>
      </c>
      <c r="L12" s="53" t="s">
        <v>78</v>
      </c>
    </row>
    <row r="13" spans="1:12" x14ac:dyDescent="0.25">
      <c r="A13" s="51" t="s">
        <v>26</v>
      </c>
      <c r="B13" s="51">
        <v>35.456200000000003</v>
      </c>
      <c r="C13" s="51" t="s">
        <v>26</v>
      </c>
      <c r="D13" s="51">
        <v>35.684600000000003</v>
      </c>
      <c r="E13" s="51"/>
      <c r="F13" s="51" t="s">
        <v>57</v>
      </c>
      <c r="G13" s="55">
        <v>395.42156692567073</v>
      </c>
      <c r="K13" s="53" t="s">
        <v>79</v>
      </c>
      <c r="L13" s="53" t="s">
        <v>78</v>
      </c>
    </row>
    <row r="14" spans="1:12" x14ac:dyDescent="0.25">
      <c r="A14" s="51" t="s">
        <v>27</v>
      </c>
      <c r="B14" s="51">
        <v>26.5825</v>
      </c>
      <c r="C14" s="51" t="s">
        <v>27</v>
      </c>
      <c r="D14" s="51">
        <v>26.118300000000001</v>
      </c>
      <c r="E14" s="51"/>
      <c r="F14" s="51" t="s">
        <v>58</v>
      </c>
      <c r="G14" s="51">
        <f>(B19-D19)/1000</f>
        <v>16.40000000000013</v>
      </c>
      <c r="K14" s="53" t="s">
        <v>78</v>
      </c>
      <c r="L14" s="53" t="s">
        <v>78</v>
      </c>
    </row>
    <row r="15" spans="1:12" x14ac:dyDescent="0.25">
      <c r="A15" s="51" t="s">
        <v>28</v>
      </c>
      <c r="B15" s="51">
        <v>25.659199999999998</v>
      </c>
      <c r="C15" s="51" t="s">
        <v>28</v>
      </c>
      <c r="D15" s="54">
        <v>25.359000000000002</v>
      </c>
      <c r="E15" s="51"/>
      <c r="F15" s="51" t="s">
        <v>59</v>
      </c>
      <c r="G15" s="51">
        <f>G12/G14</f>
        <v>59.92987131333517</v>
      </c>
      <c r="K15" s="53" t="s">
        <v>78</v>
      </c>
    </row>
    <row r="16" spans="1:12" x14ac:dyDescent="0.25">
      <c r="A16" s="51" t="s">
        <v>31</v>
      </c>
      <c r="B16" s="51">
        <v>10.1409</v>
      </c>
      <c r="C16" s="51" t="s">
        <v>31</v>
      </c>
      <c r="D16" s="51">
        <v>10.545999999999999</v>
      </c>
      <c r="E16" s="51"/>
      <c r="F16" s="51" t="s">
        <v>60</v>
      </c>
      <c r="G16" s="51">
        <f>G13/G14</f>
        <v>24.111071154004122</v>
      </c>
    </row>
    <row r="17" spans="1:10" x14ac:dyDescent="0.25">
      <c r="A17" s="51" t="s">
        <v>32</v>
      </c>
      <c r="B17" s="51">
        <f>((B14-B12)/B16)*100</f>
        <v>12.495932313699958</v>
      </c>
      <c r="C17" s="51" t="s">
        <v>32</v>
      </c>
      <c r="D17" s="51">
        <f>((D14-D12)/D16)*100</f>
        <v>9.2897781149251006</v>
      </c>
      <c r="E17" s="51"/>
      <c r="F17" s="51"/>
      <c r="G17" s="51"/>
    </row>
    <row r="18" spans="1:10" x14ac:dyDescent="0.25">
      <c r="A18" s="51" t="s">
        <v>33</v>
      </c>
      <c r="B18" s="51">
        <f>((B14-B12)/10)*10^6</f>
        <v>126719.99999999988</v>
      </c>
      <c r="C18" s="51" t="s">
        <v>33</v>
      </c>
      <c r="D18" s="51">
        <f>((D14-D12)/10)*10^6</f>
        <v>97970.000000000116</v>
      </c>
      <c r="E18" s="51"/>
      <c r="F18" s="51"/>
      <c r="G18" s="51"/>
    </row>
    <row r="19" spans="1:10" x14ac:dyDescent="0.25">
      <c r="A19" s="51" t="s">
        <v>63</v>
      </c>
      <c r="B19" s="51">
        <f>((B14-B15)/10)*10^6</f>
        <v>92330.000000000102</v>
      </c>
      <c r="C19" s="51" t="s">
        <v>63</v>
      </c>
      <c r="D19" s="51">
        <f>((D14-D15)/10)*10^6</f>
        <v>75929.999999999971</v>
      </c>
      <c r="E19" s="51"/>
      <c r="F19" s="51"/>
      <c r="G19" s="51"/>
    </row>
    <row r="21" spans="1:10" x14ac:dyDescent="0.25">
      <c r="A21" s="56" t="s">
        <v>38</v>
      </c>
      <c r="B21" s="56"/>
      <c r="C21" s="56" t="s">
        <v>39</v>
      </c>
      <c r="D21" s="56"/>
      <c r="E21" s="56"/>
      <c r="F21" s="56" t="s">
        <v>35</v>
      </c>
      <c r="G21" s="56">
        <f>B28-D28</f>
        <v>9089.9999999997817</v>
      </c>
      <c r="H21" s="56"/>
      <c r="I21" s="56" t="s">
        <v>61</v>
      </c>
      <c r="J21" s="56">
        <f>(G25+G35+G45)/3</f>
        <v>191.73742041097208</v>
      </c>
    </row>
    <row r="22" spans="1:10" x14ac:dyDescent="0.25">
      <c r="A22" s="56" t="s">
        <v>25</v>
      </c>
      <c r="B22" s="56">
        <v>18.8612</v>
      </c>
      <c r="C22" s="56" t="s">
        <v>25</v>
      </c>
      <c r="D22" s="56">
        <v>24.555499999999999</v>
      </c>
      <c r="E22" s="56"/>
      <c r="F22" s="56" t="s">
        <v>56</v>
      </c>
      <c r="G22" s="57">
        <v>2515.6550359184876</v>
      </c>
      <c r="H22" s="56"/>
      <c r="I22" s="56" t="s">
        <v>62</v>
      </c>
      <c r="J22" s="56">
        <f>(G26+G36+G46)/3</f>
        <v>70.446766102354488</v>
      </c>
    </row>
    <row r="23" spans="1:10" x14ac:dyDescent="0.25">
      <c r="A23" s="56" t="s">
        <v>26</v>
      </c>
      <c r="B23" s="56">
        <v>29.116800000000001</v>
      </c>
      <c r="C23" s="56" t="s">
        <v>26</v>
      </c>
      <c r="D23" s="56">
        <v>34.778399999999998</v>
      </c>
      <c r="E23" s="56"/>
      <c r="F23" s="56" t="s">
        <v>57</v>
      </c>
      <c r="G23" s="58">
        <v>863.19500000000005</v>
      </c>
      <c r="H23" s="56"/>
      <c r="I23" s="56" t="s">
        <v>70</v>
      </c>
      <c r="J23" s="56">
        <f>J21/45</f>
        <v>4.2608315646882682</v>
      </c>
    </row>
    <row r="24" spans="1:10" x14ac:dyDescent="0.25">
      <c r="A24" s="56" t="s">
        <v>27</v>
      </c>
      <c r="B24" s="56">
        <v>19.322299999999998</v>
      </c>
      <c r="C24" s="56" t="s">
        <v>27</v>
      </c>
      <c r="D24" s="56">
        <v>24.925699999999999</v>
      </c>
      <c r="E24" s="56"/>
      <c r="F24" s="56" t="s">
        <v>58</v>
      </c>
      <c r="G24" s="56">
        <f>(B29-D29)/1000</f>
        <v>8.1299999999998764</v>
      </c>
      <c r="H24" s="56"/>
      <c r="I24" s="56" t="s">
        <v>71</v>
      </c>
      <c r="J24" s="56">
        <f>J22/45</f>
        <v>1.5654836911634331</v>
      </c>
    </row>
    <row r="25" spans="1:10" x14ac:dyDescent="0.25">
      <c r="A25" s="56" t="s">
        <v>28</v>
      </c>
      <c r="B25" s="56">
        <v>18.9694</v>
      </c>
      <c r="C25" s="56" t="s">
        <v>28</v>
      </c>
      <c r="D25" s="59">
        <v>24.6541</v>
      </c>
      <c r="E25" s="56"/>
      <c r="F25" s="56" t="s">
        <v>59</v>
      </c>
      <c r="G25" s="56">
        <f>G22/G24</f>
        <v>309.4286637046157</v>
      </c>
    </row>
    <row r="26" spans="1:10" x14ac:dyDescent="0.25">
      <c r="A26" s="56" t="s">
        <v>31</v>
      </c>
      <c r="B26" s="56">
        <v>10.255599999999999</v>
      </c>
      <c r="C26" s="56" t="s">
        <v>31</v>
      </c>
      <c r="D26" s="56">
        <v>10.222899999999999</v>
      </c>
      <c r="E26" s="56"/>
      <c r="F26" s="56" t="s">
        <v>60</v>
      </c>
      <c r="G26" s="56">
        <f>G23/G24</f>
        <v>106.17404674046902</v>
      </c>
    </row>
    <row r="27" spans="1:10" x14ac:dyDescent="0.25">
      <c r="A27" s="56" t="s">
        <v>32</v>
      </c>
      <c r="B27" s="56">
        <f>((B24-B22)/B26)*100</f>
        <v>4.4960801903350198</v>
      </c>
      <c r="C27" s="56" t="s">
        <v>32</v>
      </c>
      <c r="D27" s="56">
        <f>((D24-D22)/D26)*100</f>
        <v>3.621281632413508</v>
      </c>
      <c r="E27" s="56"/>
      <c r="F27" s="56"/>
      <c r="G27" s="60"/>
    </row>
    <row r="28" spans="1:10" x14ac:dyDescent="0.25">
      <c r="A28" s="56" t="s">
        <v>33</v>
      </c>
      <c r="B28" s="56">
        <f>((B24-B22)/10)*10^6</f>
        <v>46109.999999999833</v>
      </c>
      <c r="C28" s="56" t="s">
        <v>33</v>
      </c>
      <c r="D28" s="56">
        <f>((D24-D22)/10)*10^6</f>
        <v>37020.000000000051</v>
      </c>
      <c r="E28" s="56"/>
      <c r="F28" s="56"/>
      <c r="G28" s="56"/>
    </row>
    <row r="29" spans="1:10" x14ac:dyDescent="0.25">
      <c r="A29" s="56" t="s">
        <v>34</v>
      </c>
      <c r="B29" s="56">
        <f>((B24-B25)/10)*10^6</f>
        <v>35289.999999999818</v>
      </c>
      <c r="C29" s="56" t="s">
        <v>34</v>
      </c>
      <c r="D29" s="56">
        <f>((D24-D25)/10)*10^6</f>
        <v>27159.999999999942</v>
      </c>
      <c r="E29" s="56"/>
      <c r="F29" s="56"/>
      <c r="G29" s="56"/>
    </row>
    <row r="30" spans="1:10" x14ac:dyDescent="0.25">
      <c r="A30" s="56"/>
      <c r="B30" s="56"/>
      <c r="C30" s="56"/>
      <c r="D30" s="56"/>
      <c r="E30" s="56"/>
      <c r="F30" s="56"/>
      <c r="G30" s="56"/>
    </row>
    <row r="31" spans="1:10" x14ac:dyDescent="0.25">
      <c r="A31" s="56" t="s">
        <v>40</v>
      </c>
      <c r="B31" s="56"/>
      <c r="C31" s="56" t="s">
        <v>41</v>
      </c>
      <c r="D31" s="56"/>
      <c r="E31" s="56"/>
      <c r="F31" s="56" t="s">
        <v>35</v>
      </c>
      <c r="G31" s="56">
        <f>B38-D38</f>
        <v>16750.000000000044</v>
      </c>
    </row>
    <row r="32" spans="1:10" x14ac:dyDescent="0.25">
      <c r="A32" s="56" t="s">
        <v>25</v>
      </c>
      <c r="B32" s="56">
        <v>24.5154</v>
      </c>
      <c r="C32" s="56" t="s">
        <v>25</v>
      </c>
      <c r="D32" s="56">
        <v>22.043900000000001</v>
      </c>
      <c r="E32" s="56"/>
      <c r="F32" s="56" t="s">
        <v>56</v>
      </c>
      <c r="G32" s="57">
        <v>2044.7205688315498</v>
      </c>
    </row>
    <row r="33" spans="1:7" x14ac:dyDescent="0.25">
      <c r="A33" s="56" t="s">
        <v>26</v>
      </c>
      <c r="B33" s="56">
        <v>34.8825</v>
      </c>
      <c r="C33" s="56" t="s">
        <v>26</v>
      </c>
      <c r="D33" s="56">
        <v>32.5779</v>
      </c>
      <c r="E33" s="56"/>
      <c r="F33" s="56" t="s">
        <v>57</v>
      </c>
      <c r="G33" s="57">
        <v>849.13200000000006</v>
      </c>
    </row>
    <row r="34" spans="1:7" x14ac:dyDescent="0.25">
      <c r="A34" s="56" t="s">
        <v>27</v>
      </c>
      <c r="B34" s="56">
        <v>25.030200000000001</v>
      </c>
      <c r="C34" s="56" t="s">
        <v>27</v>
      </c>
      <c r="D34" s="56">
        <v>22.391200000000001</v>
      </c>
      <c r="E34" s="56"/>
      <c r="F34" s="56" t="s">
        <v>58</v>
      </c>
      <c r="G34" s="56">
        <f>(B39-D39)/1000</f>
        <v>13.100000000000026</v>
      </c>
    </row>
    <row r="35" spans="1:7" x14ac:dyDescent="0.25">
      <c r="A35" s="56" t="s">
        <v>28</v>
      </c>
      <c r="B35" s="56">
        <v>24.643000000000001</v>
      </c>
      <c r="C35" s="56" t="s">
        <v>28</v>
      </c>
      <c r="D35" s="59">
        <v>22.135000000000002</v>
      </c>
      <c r="E35" s="56"/>
      <c r="F35" s="56" t="s">
        <v>59</v>
      </c>
      <c r="G35" s="56">
        <f>G32/G34</f>
        <v>156.08553960546149</v>
      </c>
    </row>
    <row r="36" spans="1:7" x14ac:dyDescent="0.25">
      <c r="A36" s="56" t="s">
        <v>31</v>
      </c>
      <c r="B36" s="56">
        <v>10.367100000000001</v>
      </c>
      <c r="C36" s="56" t="s">
        <v>31</v>
      </c>
      <c r="D36" s="56">
        <v>10.534000000000001</v>
      </c>
      <c r="E36" s="56"/>
      <c r="F36" s="56" t="s">
        <v>60</v>
      </c>
      <c r="G36" s="56">
        <f>G33/G34</f>
        <v>64.819236641221252</v>
      </c>
    </row>
    <row r="37" spans="1:7" x14ac:dyDescent="0.25">
      <c r="A37" s="56" t="s">
        <v>32</v>
      </c>
      <c r="B37" s="56">
        <f>((B34-B32)/B36)*100</f>
        <v>4.9657088288914064</v>
      </c>
      <c r="C37" s="56" t="s">
        <v>32</v>
      </c>
      <c r="D37" s="56">
        <f>((D34-D32)/D36)*100</f>
        <v>3.2969432314410541</v>
      </c>
      <c r="E37" s="56"/>
      <c r="F37" s="56"/>
      <c r="G37" s="56"/>
    </row>
    <row r="38" spans="1:7" x14ac:dyDescent="0.25">
      <c r="A38" s="56" t="s">
        <v>33</v>
      </c>
      <c r="B38" s="56">
        <f>((B34-B32)/10)*10^6</f>
        <v>51480.000000000102</v>
      </c>
      <c r="C38" s="56" t="s">
        <v>33</v>
      </c>
      <c r="D38" s="56">
        <f>((D34-D32)/10)*10^6</f>
        <v>34730.000000000058</v>
      </c>
      <c r="E38" s="56"/>
      <c r="F38" s="56"/>
      <c r="G38" s="56"/>
    </row>
    <row r="39" spans="1:7" x14ac:dyDescent="0.25">
      <c r="A39" s="56" t="s">
        <v>34</v>
      </c>
      <c r="B39" s="56">
        <f>((B34-B35)/10)*10^6</f>
        <v>38720</v>
      </c>
      <c r="C39" s="56" t="s">
        <v>34</v>
      </c>
      <c r="D39" s="56">
        <f>((D34-D35)/10)*10^6</f>
        <v>25619.999999999975</v>
      </c>
      <c r="E39" s="56"/>
      <c r="F39" s="56"/>
      <c r="G39" s="56"/>
    </row>
    <row r="40" spans="1:7" x14ac:dyDescent="0.25">
      <c r="A40" s="56"/>
      <c r="B40" s="56"/>
      <c r="C40" s="56"/>
      <c r="D40" s="56"/>
      <c r="E40" s="56"/>
      <c r="F40" s="56"/>
      <c r="G40" s="56"/>
    </row>
    <row r="41" spans="1:7" x14ac:dyDescent="0.25">
      <c r="A41" s="56" t="s">
        <v>42</v>
      </c>
      <c r="B41" s="56"/>
      <c r="C41" s="56" t="s">
        <v>43</v>
      </c>
      <c r="D41" s="56"/>
      <c r="E41" s="56"/>
      <c r="F41" s="56" t="s">
        <v>35</v>
      </c>
      <c r="G41" s="56">
        <f>B48-D48</f>
        <v>21770.000000000065</v>
      </c>
    </row>
    <row r="42" spans="1:7" x14ac:dyDescent="0.25">
      <c r="A42" s="56" t="s">
        <v>25</v>
      </c>
      <c r="B42" s="56">
        <v>25.582899999999999</v>
      </c>
      <c r="C42" s="56" t="s">
        <v>25</v>
      </c>
      <c r="D42" s="56">
        <v>25.594200000000001</v>
      </c>
      <c r="E42" s="56"/>
      <c r="F42" s="56" t="s">
        <v>56</v>
      </c>
      <c r="G42" s="57">
        <v>2057.9355666324586</v>
      </c>
    </row>
    <row r="43" spans="1:7" x14ac:dyDescent="0.25">
      <c r="A43" s="56" t="s">
        <v>26</v>
      </c>
      <c r="B43" s="56">
        <v>35.5274</v>
      </c>
      <c r="C43" s="56" t="s">
        <v>26</v>
      </c>
      <c r="D43" s="56">
        <v>35.852200000000003</v>
      </c>
      <c r="E43" s="56"/>
      <c r="F43" s="56" t="s">
        <v>57</v>
      </c>
      <c r="G43" s="57">
        <v>756.91</v>
      </c>
    </row>
    <row r="44" spans="1:7" x14ac:dyDescent="0.25">
      <c r="A44" s="56" t="s">
        <v>27</v>
      </c>
      <c r="B44" s="56">
        <v>26.094799999999999</v>
      </c>
      <c r="C44" s="56" t="s">
        <v>27</v>
      </c>
      <c r="D44" s="56">
        <v>25.888400000000001</v>
      </c>
      <c r="E44" s="56"/>
      <c r="F44" s="56" t="s">
        <v>58</v>
      </c>
      <c r="G44" s="56">
        <f>(B49-D49)/1000</f>
        <v>18.759999999999973</v>
      </c>
    </row>
    <row r="45" spans="1:7" x14ac:dyDescent="0.25">
      <c r="A45" s="56" t="s">
        <v>28</v>
      </c>
      <c r="B45" s="56">
        <v>25.6981</v>
      </c>
      <c r="C45" s="56" t="s">
        <v>28</v>
      </c>
      <c r="D45" s="59">
        <v>25.679300000000001</v>
      </c>
      <c r="E45" s="56"/>
      <c r="F45" s="56" t="s">
        <v>59</v>
      </c>
      <c r="G45" s="56">
        <f>G42/G44</f>
        <v>109.6980579228391</v>
      </c>
    </row>
    <row r="46" spans="1:7" x14ac:dyDescent="0.25">
      <c r="A46" s="56" t="s">
        <v>31</v>
      </c>
      <c r="B46" s="56">
        <v>9.9444999999999997</v>
      </c>
      <c r="C46" s="56" t="s">
        <v>31</v>
      </c>
      <c r="D46" s="56">
        <v>10.257999999999999</v>
      </c>
      <c r="E46" s="56"/>
      <c r="F46" s="56" t="s">
        <v>60</v>
      </c>
      <c r="G46" s="56">
        <f>G43/G44</f>
        <v>40.347014925373188</v>
      </c>
    </row>
    <row r="47" spans="1:7" x14ac:dyDescent="0.25">
      <c r="A47" s="56" t="s">
        <v>32</v>
      </c>
      <c r="B47" s="56">
        <f>((B44-B42)/B46)*100</f>
        <v>5.1475690079943757</v>
      </c>
      <c r="C47" s="56" t="s">
        <v>32</v>
      </c>
      <c r="D47" s="56">
        <f>((D44-D42)/D46)*100</f>
        <v>2.8680054591538315</v>
      </c>
      <c r="E47" s="56"/>
      <c r="F47" s="56"/>
      <c r="G47" s="56"/>
    </row>
    <row r="48" spans="1:7" x14ac:dyDescent="0.25">
      <c r="A48" s="56" t="s">
        <v>33</v>
      </c>
      <c r="B48" s="56">
        <f>((B44-B42)/10)*10^6</f>
        <v>51190.000000000065</v>
      </c>
      <c r="C48" s="56" t="s">
        <v>33</v>
      </c>
      <c r="D48" s="56">
        <f>((D44-D42)/10)*10^6</f>
        <v>29420</v>
      </c>
      <c r="E48" s="56"/>
      <c r="F48" s="56"/>
      <c r="G48" s="56"/>
    </row>
    <row r="49" spans="1:10" x14ac:dyDescent="0.25">
      <c r="A49" s="56" t="s">
        <v>34</v>
      </c>
      <c r="B49" s="56">
        <f>((B44-B45)/10)*10^6</f>
        <v>39669.999999999913</v>
      </c>
      <c r="C49" s="56" t="s">
        <v>34</v>
      </c>
      <c r="D49" s="56">
        <f>((D44-D45)/10)*10^6</f>
        <v>20909.999999999938</v>
      </c>
      <c r="E49" s="56"/>
      <c r="F49" s="56"/>
      <c r="G49" s="56"/>
    </row>
    <row r="51" spans="1:10" x14ac:dyDescent="0.25">
      <c r="A51" s="61" t="s">
        <v>44</v>
      </c>
      <c r="B51" s="61"/>
      <c r="C51" s="61" t="s">
        <v>45</v>
      </c>
      <c r="D51" s="61"/>
      <c r="E51" s="61"/>
      <c r="F51" s="61" t="s">
        <v>35</v>
      </c>
      <c r="G51" s="61">
        <f>B58-D58</f>
        <v>5149.9999999997199</v>
      </c>
      <c r="H51" s="61"/>
      <c r="I51" s="61"/>
      <c r="J51" s="61"/>
    </row>
    <row r="52" spans="1:10" x14ac:dyDescent="0.25">
      <c r="A52" s="61" t="s">
        <v>25</v>
      </c>
      <c r="B52" s="61">
        <v>25.656300000000002</v>
      </c>
      <c r="C52" s="61" t="s">
        <v>25</v>
      </c>
      <c r="D52" s="61">
        <v>24.3432</v>
      </c>
      <c r="E52" s="61"/>
      <c r="F52" s="61" t="s">
        <v>56</v>
      </c>
      <c r="G52" s="62">
        <v>4960.429629086645</v>
      </c>
      <c r="H52" s="61"/>
      <c r="I52" s="61" t="s">
        <v>61</v>
      </c>
      <c r="J52" s="61">
        <f>(G55+G65+G75)/3</f>
        <v>429.62570193673901</v>
      </c>
    </row>
    <row r="53" spans="1:10" x14ac:dyDescent="0.25">
      <c r="A53" s="61" t="s">
        <v>26</v>
      </c>
      <c r="B53" s="61">
        <v>35.201999999999998</v>
      </c>
      <c r="C53" s="61" t="s">
        <v>26</v>
      </c>
      <c r="D53" s="61">
        <v>34.285800000000002</v>
      </c>
      <c r="E53" s="61"/>
      <c r="F53" s="61" t="s">
        <v>57</v>
      </c>
      <c r="G53" s="62">
        <v>1826.9489999999998</v>
      </c>
      <c r="H53" s="61"/>
      <c r="I53" s="61" t="s">
        <v>62</v>
      </c>
      <c r="J53" s="61">
        <f>(G56+G66+G76)/3</f>
        <v>156.06539755500739</v>
      </c>
    </row>
    <row r="54" spans="1:10" x14ac:dyDescent="0.25">
      <c r="A54" s="61" t="s">
        <v>27</v>
      </c>
      <c r="B54" s="61">
        <v>25.933199999999999</v>
      </c>
      <c r="C54" s="61" t="s">
        <v>27</v>
      </c>
      <c r="D54" s="61">
        <v>24.5686</v>
      </c>
      <c r="E54" s="61"/>
      <c r="F54" s="61" t="s">
        <v>58</v>
      </c>
      <c r="G54" s="61">
        <f>(B59-D59)/1000</f>
        <v>4.9099999999999273</v>
      </c>
      <c r="H54" s="61"/>
      <c r="I54" s="61" t="s">
        <v>66</v>
      </c>
      <c r="J54" s="61">
        <f>J52/45</f>
        <v>9.5472378208164219</v>
      </c>
    </row>
    <row r="55" spans="1:10" x14ac:dyDescent="0.25">
      <c r="A55" s="61" t="s">
        <v>28</v>
      </c>
      <c r="B55" s="61">
        <v>25.722000000000001</v>
      </c>
      <c r="C55" s="61" t="s">
        <v>28</v>
      </c>
      <c r="D55" s="63">
        <v>24.406500000000001</v>
      </c>
      <c r="E55" s="61"/>
      <c r="F55" s="61" t="s">
        <v>59</v>
      </c>
      <c r="G55" s="61">
        <f>G52/G54</f>
        <v>1010.2708002213276</v>
      </c>
      <c r="H55" s="64"/>
      <c r="I55" s="64" t="s">
        <v>67</v>
      </c>
      <c r="J55" s="64">
        <f>J53/45</f>
        <v>3.4681199456668308</v>
      </c>
    </row>
    <row r="56" spans="1:10" x14ac:dyDescent="0.25">
      <c r="A56" s="61" t="s">
        <v>31</v>
      </c>
      <c r="B56" s="61">
        <v>10.255599999999999</v>
      </c>
      <c r="C56" s="61" t="s">
        <v>31</v>
      </c>
      <c r="D56" s="61">
        <v>9.9426000000000005</v>
      </c>
      <c r="E56" s="61"/>
      <c r="F56" s="61" t="s">
        <v>60</v>
      </c>
      <c r="G56" s="65">
        <f>G53/G54</f>
        <v>372.0873727087631</v>
      </c>
    </row>
    <row r="57" spans="1:10" x14ac:dyDescent="0.25">
      <c r="A57" s="61" t="s">
        <v>32</v>
      </c>
      <c r="B57" s="61">
        <f>((B54-B52)/B56)*100</f>
        <v>2.6999882990756046</v>
      </c>
      <c r="C57" s="61" t="s">
        <v>32</v>
      </c>
      <c r="D57" s="61">
        <f>((D54-D52)/D56)*100</f>
        <v>2.2670126526260783</v>
      </c>
      <c r="E57" s="61"/>
      <c r="F57" s="61"/>
      <c r="G57" s="61"/>
    </row>
    <row r="58" spans="1:10" x14ac:dyDescent="0.25">
      <c r="A58" s="61" t="s">
        <v>33</v>
      </c>
      <c r="B58" s="61">
        <f>((B54-B52)/10)*10^6</f>
        <v>27689.999999999771</v>
      </c>
      <c r="C58" s="61" t="s">
        <v>33</v>
      </c>
      <c r="D58" s="61">
        <f>((D54-D52)/10)*10^6</f>
        <v>22540.000000000051</v>
      </c>
      <c r="E58" s="61"/>
      <c r="F58" s="61"/>
      <c r="G58" s="61"/>
    </row>
    <row r="59" spans="1:10" x14ac:dyDescent="0.25">
      <c r="A59" s="61" t="s">
        <v>34</v>
      </c>
      <c r="B59" s="61">
        <f>((B54-B55)/10)*10^6</f>
        <v>21119.999999999807</v>
      </c>
      <c r="C59" s="61" t="s">
        <v>34</v>
      </c>
      <c r="D59" s="61">
        <f>((D54-D55)/10)*10^6</f>
        <v>16209.99999999988</v>
      </c>
      <c r="E59" s="61"/>
      <c r="F59" s="61"/>
      <c r="G59" s="61"/>
    </row>
    <row r="60" spans="1:10" x14ac:dyDescent="0.25">
      <c r="A60" s="61"/>
      <c r="B60" s="61"/>
      <c r="C60" s="61"/>
      <c r="D60" s="61"/>
      <c r="E60" s="61"/>
      <c r="F60" s="61"/>
      <c r="G60" s="61"/>
    </row>
    <row r="61" spans="1:10" x14ac:dyDescent="0.25">
      <c r="A61" s="61" t="s">
        <v>47</v>
      </c>
      <c r="B61" s="61"/>
      <c r="C61" s="61" t="s">
        <v>46</v>
      </c>
      <c r="D61" s="61"/>
      <c r="E61" s="61"/>
      <c r="F61" s="61" t="s">
        <v>35</v>
      </c>
      <c r="G61" s="66">
        <f>B68-D68</f>
        <v>12759.999999999745</v>
      </c>
    </row>
    <row r="62" spans="1:10" x14ac:dyDescent="0.25">
      <c r="A62" s="61" t="s">
        <v>25</v>
      </c>
      <c r="B62" s="61">
        <v>26.2577</v>
      </c>
      <c r="C62" s="61" t="s">
        <v>25</v>
      </c>
      <c r="D62" s="61">
        <v>23.896999999999998</v>
      </c>
      <c r="E62" s="61"/>
      <c r="F62" s="61" t="s">
        <v>56</v>
      </c>
      <c r="G62" s="62">
        <v>475.73992083272253</v>
      </c>
    </row>
    <row r="63" spans="1:10" x14ac:dyDescent="0.25">
      <c r="A63" s="61" t="s">
        <v>26</v>
      </c>
      <c r="B63" s="61">
        <v>35.919499999999999</v>
      </c>
      <c r="C63" s="61" t="s">
        <v>26</v>
      </c>
      <c r="D63" s="61">
        <v>33.7759</v>
      </c>
      <c r="E63" s="61"/>
      <c r="F63" s="61" t="s">
        <v>57</v>
      </c>
      <c r="G63" s="62">
        <v>95.02</v>
      </c>
    </row>
    <row r="64" spans="1:10" x14ac:dyDescent="0.25">
      <c r="A64" s="61" t="s">
        <v>27</v>
      </c>
      <c r="B64" s="61">
        <v>26.5428</v>
      </c>
      <c r="C64" s="61" t="s">
        <v>27</v>
      </c>
      <c r="D64" s="61">
        <v>24.054500000000001</v>
      </c>
      <c r="E64" s="61"/>
      <c r="F64" s="61" t="s">
        <v>58</v>
      </c>
      <c r="G64" s="61">
        <f>(B69-D69)/1000</f>
        <v>10.829999999999986</v>
      </c>
    </row>
    <row r="65" spans="1:7" x14ac:dyDescent="0.25">
      <c r="A65" s="61" t="s">
        <v>28</v>
      </c>
      <c r="B65" s="61">
        <v>26.3291</v>
      </c>
      <c r="C65" s="61" t="s">
        <v>28</v>
      </c>
      <c r="D65" s="63">
        <v>23.949100000000001</v>
      </c>
      <c r="E65" s="61"/>
      <c r="F65" s="61" t="s">
        <v>59</v>
      </c>
      <c r="G65" s="61">
        <f>G62/G64</f>
        <v>43.927970529337315</v>
      </c>
    </row>
    <row r="66" spans="1:7" x14ac:dyDescent="0.25">
      <c r="A66" s="61" t="s">
        <v>31</v>
      </c>
      <c r="B66" s="61">
        <v>9.6617999999999995</v>
      </c>
      <c r="C66" s="61" t="s">
        <v>31</v>
      </c>
      <c r="D66" s="61">
        <v>9.8788999999999998</v>
      </c>
      <c r="E66" s="61"/>
      <c r="F66" s="61" t="s">
        <v>60</v>
      </c>
      <c r="G66" s="61">
        <f>G63/G64</f>
        <v>8.7737765466297439</v>
      </c>
    </row>
    <row r="67" spans="1:7" x14ac:dyDescent="0.25">
      <c r="A67" s="61" t="s">
        <v>32</v>
      </c>
      <c r="B67" s="61">
        <f>((B64-B62)/B66)*100</f>
        <v>2.9507959179448955</v>
      </c>
      <c r="C67" s="61" t="s">
        <v>32</v>
      </c>
      <c r="D67" s="61">
        <f>((D64-D62)/D66)*100</f>
        <v>1.5943070584781953</v>
      </c>
      <c r="E67" s="61"/>
      <c r="F67" s="61"/>
      <c r="G67" s="61"/>
    </row>
    <row r="68" spans="1:7" x14ac:dyDescent="0.25">
      <c r="A68" s="61" t="s">
        <v>33</v>
      </c>
      <c r="B68" s="61">
        <f>((B64-B62)/10)*10^6</f>
        <v>28509.999999999989</v>
      </c>
      <c r="C68" s="61" t="s">
        <v>33</v>
      </c>
      <c r="D68" s="61">
        <f>((D64-D62)/10)*10^6</f>
        <v>15750.000000000244</v>
      </c>
      <c r="E68" s="61"/>
      <c r="F68" s="61"/>
      <c r="G68" s="61"/>
    </row>
    <row r="69" spans="1:7" x14ac:dyDescent="0.25">
      <c r="A69" s="61" t="s">
        <v>34</v>
      </c>
      <c r="B69" s="61">
        <f>((B64-B65)/10)*10^6</f>
        <v>21369.999999999935</v>
      </c>
      <c r="C69" s="61" t="s">
        <v>34</v>
      </c>
      <c r="D69" s="61">
        <f>((D64-D65)/10)*10^6</f>
        <v>10539.999999999949</v>
      </c>
      <c r="E69" s="61"/>
      <c r="F69" s="61"/>
      <c r="G69" s="61"/>
    </row>
    <row r="70" spans="1:7" x14ac:dyDescent="0.25">
      <c r="A70" s="61"/>
      <c r="B70" s="61"/>
      <c r="C70" s="61"/>
      <c r="D70" s="61"/>
      <c r="E70" s="61"/>
      <c r="F70" s="61"/>
      <c r="G70" s="61"/>
    </row>
    <row r="71" spans="1:7" x14ac:dyDescent="0.25">
      <c r="A71" s="61" t="s">
        <v>48</v>
      </c>
      <c r="B71" s="61"/>
      <c r="C71" s="61" t="s">
        <v>49</v>
      </c>
      <c r="D71" s="61"/>
      <c r="E71" s="61"/>
      <c r="F71" s="61" t="s">
        <v>35</v>
      </c>
      <c r="G71" s="61">
        <f>B78-D78</f>
        <v>16639.999999999945</v>
      </c>
    </row>
    <row r="72" spans="1:7" x14ac:dyDescent="0.25">
      <c r="A72" s="61" t="s">
        <v>25</v>
      </c>
      <c r="B72" s="61">
        <v>25.101800000000001</v>
      </c>
      <c r="C72" s="61" t="s">
        <v>25</v>
      </c>
      <c r="D72" s="61">
        <v>25.478000000000002</v>
      </c>
      <c r="E72" s="61"/>
      <c r="F72" s="61" t="s">
        <v>56</v>
      </c>
      <c r="G72" s="62">
        <v>2973.3745052045156</v>
      </c>
    </row>
    <row r="73" spans="1:7" x14ac:dyDescent="0.25">
      <c r="A73" s="61" t="s">
        <v>26</v>
      </c>
      <c r="B73" s="61">
        <v>36.206800000000001</v>
      </c>
      <c r="C73" s="61" t="s">
        <v>26</v>
      </c>
      <c r="D73" s="61">
        <v>36.026299999999999</v>
      </c>
      <c r="E73" s="61"/>
      <c r="F73" s="61" t="s">
        <v>57</v>
      </c>
      <c r="G73" s="62">
        <v>1106.5350000000001</v>
      </c>
    </row>
    <row r="74" spans="1:7" x14ac:dyDescent="0.25">
      <c r="A74" s="61" t="s">
        <v>27</v>
      </c>
      <c r="B74" s="61">
        <v>25.4466</v>
      </c>
      <c r="C74" s="61" t="s">
        <v>27</v>
      </c>
      <c r="D74" s="61">
        <v>25.656400000000001</v>
      </c>
      <c r="E74" s="61"/>
      <c r="F74" s="61" t="s">
        <v>58</v>
      </c>
      <c r="G74" s="61">
        <f>(B79-D79)/1000</f>
        <v>12.669999999999961</v>
      </c>
    </row>
    <row r="75" spans="1:7" x14ac:dyDescent="0.25">
      <c r="A75" s="61" t="s">
        <v>28</v>
      </c>
      <c r="B75" s="61">
        <v>25.183499999999999</v>
      </c>
      <c r="C75" s="61" t="s">
        <v>28</v>
      </c>
      <c r="D75" s="63">
        <v>25.52</v>
      </c>
      <c r="E75" s="61"/>
      <c r="F75" s="61" t="s">
        <v>59</v>
      </c>
      <c r="G75" s="61">
        <f>G72/G74</f>
        <v>234.67833505955207</v>
      </c>
    </row>
    <row r="76" spans="1:7" x14ac:dyDescent="0.25">
      <c r="A76" s="61" t="s">
        <v>31</v>
      </c>
      <c r="B76" s="61">
        <v>11.105</v>
      </c>
      <c r="C76" s="61" t="s">
        <v>31</v>
      </c>
      <c r="D76" s="61">
        <v>10.548299999999999</v>
      </c>
      <c r="E76" s="61"/>
      <c r="F76" s="61" t="s">
        <v>60</v>
      </c>
      <c r="G76" s="61">
        <f>G73/G74</f>
        <v>87.335043409629321</v>
      </c>
    </row>
    <row r="77" spans="1:7" x14ac:dyDescent="0.25">
      <c r="A77" s="61" t="s">
        <v>32</v>
      </c>
      <c r="B77" s="61">
        <f>((B74-B72)/B76)*100</f>
        <v>3.1049076992345728</v>
      </c>
      <c r="C77" s="61" t="s">
        <v>32</v>
      </c>
      <c r="D77" s="61">
        <f>((D74-D72)/D76)*100</f>
        <v>1.6912677872263768</v>
      </c>
      <c r="E77" s="61"/>
      <c r="F77" s="61"/>
      <c r="G77" s="61"/>
    </row>
    <row r="78" spans="1:7" x14ac:dyDescent="0.25">
      <c r="A78" s="61" t="s">
        <v>33</v>
      </c>
      <c r="B78" s="61">
        <f>((B74-B72)/10)*10^6</f>
        <v>34479.999999999935</v>
      </c>
      <c r="C78" s="61" t="s">
        <v>33</v>
      </c>
      <c r="D78" s="61">
        <f>((D74-D72)/10)*10^6</f>
        <v>17839.999999999989</v>
      </c>
      <c r="E78" s="61"/>
      <c r="F78" s="61"/>
      <c r="G78" s="61"/>
    </row>
    <row r="79" spans="1:7" x14ac:dyDescent="0.25">
      <c r="A79" s="61" t="s">
        <v>34</v>
      </c>
      <c r="B79" s="61">
        <f>((B74-B75)/10)*10^6</f>
        <v>26310.000000000146</v>
      </c>
      <c r="C79" s="61" t="s">
        <v>34</v>
      </c>
      <c r="D79" s="61">
        <f>((D74-D75)/10)*10^6</f>
        <v>13640.000000000186</v>
      </c>
      <c r="E79" s="61"/>
      <c r="F79" s="61"/>
      <c r="G79" s="61"/>
    </row>
    <row r="81" spans="1:10" x14ac:dyDescent="0.25">
      <c r="A81" s="67" t="s">
        <v>50</v>
      </c>
      <c r="B81" s="67"/>
      <c r="C81" s="67" t="s">
        <v>51</v>
      </c>
      <c r="D81" s="67"/>
      <c r="E81" s="67"/>
      <c r="F81" s="67" t="s">
        <v>35</v>
      </c>
      <c r="G81" s="67">
        <f>B88-D88</f>
        <v>10969.999999999656</v>
      </c>
      <c r="H81" s="67"/>
      <c r="I81" s="67" t="s">
        <v>61</v>
      </c>
      <c r="J81" s="67">
        <f>(G85+G95+G105)/3</f>
        <v>327.65733248354809</v>
      </c>
    </row>
    <row r="82" spans="1:10" x14ac:dyDescent="0.25">
      <c r="A82" s="67" t="s">
        <v>25</v>
      </c>
      <c r="B82" s="67">
        <v>25.238700000000001</v>
      </c>
      <c r="C82" s="67" t="s">
        <v>25</v>
      </c>
      <c r="D82" s="67">
        <v>29.1816</v>
      </c>
      <c r="E82" s="67"/>
      <c r="F82" s="67" t="s">
        <v>56</v>
      </c>
      <c r="G82" s="68">
        <v>2522.863216537165</v>
      </c>
      <c r="H82" s="67"/>
      <c r="I82" s="67" t="s">
        <v>62</v>
      </c>
      <c r="J82" s="67">
        <f>(G106+G96+G86)/3</f>
        <v>134.80571065136141</v>
      </c>
    </row>
    <row r="83" spans="1:10" x14ac:dyDescent="0.25">
      <c r="A83" s="67" t="s">
        <v>26</v>
      </c>
      <c r="B83" s="67">
        <v>37.250799999999998</v>
      </c>
      <c r="C83" s="67" t="s">
        <v>26</v>
      </c>
      <c r="D83" s="67">
        <v>38.963799999999999</v>
      </c>
      <c r="E83" s="67"/>
      <c r="F83" s="67" t="s">
        <v>57</v>
      </c>
      <c r="G83" s="68">
        <v>954.95499999999993</v>
      </c>
      <c r="H83" s="67"/>
      <c r="I83" s="67" t="s">
        <v>72</v>
      </c>
      <c r="J83" s="67">
        <f>J81/45</f>
        <v>7.2812740551899573</v>
      </c>
    </row>
    <row r="84" spans="1:10" x14ac:dyDescent="0.25">
      <c r="A84" s="67" t="s">
        <v>27</v>
      </c>
      <c r="B84" s="67">
        <v>25.4316</v>
      </c>
      <c r="C84" s="67" t="s">
        <v>27</v>
      </c>
      <c r="D84" s="67">
        <v>29.264800000000001</v>
      </c>
      <c r="E84" s="67"/>
      <c r="F84" s="67" t="s">
        <v>58</v>
      </c>
      <c r="G84" s="67">
        <f>(B89-D89)/1000</f>
        <v>8.9999999999996305</v>
      </c>
      <c r="H84" s="67"/>
      <c r="I84" s="67" t="s">
        <v>71</v>
      </c>
      <c r="J84" s="67">
        <f>J82/45</f>
        <v>2.9956824589191422</v>
      </c>
    </row>
    <row r="85" spans="1:10" x14ac:dyDescent="0.25">
      <c r="A85" s="67" t="s">
        <v>28</v>
      </c>
      <c r="B85" s="67">
        <v>25.289200000000001</v>
      </c>
      <c r="C85" s="67" t="s">
        <v>28</v>
      </c>
      <c r="D85" s="69">
        <v>29.212399999999999</v>
      </c>
      <c r="E85" s="67"/>
      <c r="F85" s="67" t="s">
        <v>59</v>
      </c>
      <c r="G85" s="70">
        <f>G82/G84</f>
        <v>280.31813517080764</v>
      </c>
    </row>
    <row r="86" spans="1:10" x14ac:dyDescent="0.25">
      <c r="A86" s="67" t="s">
        <v>31</v>
      </c>
      <c r="B86" s="67">
        <v>12.0121</v>
      </c>
      <c r="C86" s="67" t="s">
        <v>31</v>
      </c>
      <c r="D86" s="67">
        <v>9.7821999999999996</v>
      </c>
      <c r="E86" s="67"/>
      <c r="F86" s="67" t="s">
        <v>60</v>
      </c>
      <c r="G86" s="67">
        <f>G83/G84</f>
        <v>106.10611111111545</v>
      </c>
    </row>
    <row r="87" spans="1:10" x14ac:dyDescent="0.25">
      <c r="A87" s="67" t="s">
        <v>32</v>
      </c>
      <c r="B87" s="67">
        <f>((B84-B82)/B86)*100</f>
        <v>1.6058807369235859</v>
      </c>
      <c r="C87" s="67" t="s">
        <v>32</v>
      </c>
      <c r="D87" s="67">
        <f>((D84-D82)/D86)*100</f>
        <v>0.85052442190919719</v>
      </c>
      <c r="E87" s="67"/>
      <c r="F87" s="67"/>
      <c r="G87" s="67"/>
    </row>
    <row r="88" spans="1:10" x14ac:dyDescent="0.25">
      <c r="A88" s="67" t="s">
        <v>33</v>
      </c>
      <c r="B88" s="67">
        <f>((B84-B82)/10)*10^6</f>
        <v>19289.999999999807</v>
      </c>
      <c r="C88" s="67" t="s">
        <v>33</v>
      </c>
      <c r="D88" s="67">
        <f>((D84-D82)/10)*10^6</f>
        <v>8320.000000000151</v>
      </c>
      <c r="E88" s="67"/>
      <c r="F88" s="67"/>
      <c r="G88" s="71"/>
    </row>
    <row r="89" spans="1:10" x14ac:dyDescent="0.25">
      <c r="A89" s="67" t="s">
        <v>34</v>
      </c>
      <c r="B89" s="67">
        <f>((B84-B85)/10)*10^6</f>
        <v>14239.999999999853</v>
      </c>
      <c r="C89" s="67" t="s">
        <v>34</v>
      </c>
      <c r="D89" s="67">
        <f>((D84-D85)/10)*10^6</f>
        <v>5240.0000000002219</v>
      </c>
      <c r="E89" s="67"/>
      <c r="F89" s="67"/>
      <c r="G89" s="67"/>
    </row>
    <row r="90" spans="1:10" x14ac:dyDescent="0.25">
      <c r="A90" s="67"/>
      <c r="B90" s="67"/>
      <c r="C90" s="67"/>
      <c r="D90" s="67"/>
      <c r="E90" s="67"/>
      <c r="F90" s="67"/>
      <c r="G90" s="67"/>
    </row>
    <row r="91" spans="1:10" x14ac:dyDescent="0.25">
      <c r="A91" s="67" t="s">
        <v>52</v>
      </c>
      <c r="B91" s="67"/>
      <c r="C91" s="67" t="s">
        <v>53</v>
      </c>
      <c r="D91" s="67"/>
      <c r="E91" s="67"/>
      <c r="F91" s="67" t="s">
        <v>35</v>
      </c>
      <c r="G91" s="67">
        <f>B98-D98</f>
        <v>8999.9999999999873</v>
      </c>
    </row>
    <row r="92" spans="1:10" x14ac:dyDescent="0.25">
      <c r="A92" s="67" t="s">
        <v>25</v>
      </c>
      <c r="B92" s="67">
        <v>25.510300000000001</v>
      </c>
      <c r="C92" s="67" t="s">
        <v>25</v>
      </c>
      <c r="D92" s="67">
        <v>18.873100000000001</v>
      </c>
      <c r="E92" s="67"/>
      <c r="F92" s="67" t="s">
        <v>56</v>
      </c>
      <c r="G92" s="68">
        <v>3098.316302594927</v>
      </c>
    </row>
    <row r="93" spans="1:10" x14ac:dyDescent="0.25">
      <c r="A93" s="67" t="s">
        <v>26</v>
      </c>
      <c r="B93" s="67">
        <v>36.082299999999996</v>
      </c>
      <c r="C93" s="67" t="s">
        <v>26</v>
      </c>
      <c r="D93" s="67">
        <v>28.662500000000001</v>
      </c>
      <c r="E93" s="67"/>
      <c r="F93" s="67" t="s">
        <v>57</v>
      </c>
      <c r="G93" s="68">
        <v>1216.943</v>
      </c>
    </row>
    <row r="94" spans="1:10" x14ac:dyDescent="0.25">
      <c r="A94" s="67" t="s">
        <v>27</v>
      </c>
      <c r="B94" s="67">
        <v>25.682099999999998</v>
      </c>
      <c r="C94" s="67" t="s">
        <v>27</v>
      </c>
      <c r="D94" s="67">
        <v>18.954899999999999</v>
      </c>
      <c r="E94" s="67"/>
      <c r="F94" s="67" t="s">
        <v>58</v>
      </c>
      <c r="G94" s="67">
        <f>(B99-D99)/1000</f>
        <v>7.1899999999999418</v>
      </c>
    </row>
    <row r="95" spans="1:10" x14ac:dyDescent="0.25">
      <c r="A95" s="67" t="s">
        <v>28</v>
      </c>
      <c r="B95" s="67">
        <v>25.555299999999999</v>
      </c>
      <c r="C95" s="67" t="s">
        <v>28</v>
      </c>
      <c r="D95" s="69">
        <v>18.899999999999999</v>
      </c>
      <c r="E95" s="67"/>
      <c r="F95" s="67" t="s">
        <v>59</v>
      </c>
      <c r="G95" s="67">
        <f>G92/G94</f>
        <v>430.92020898399892</v>
      </c>
    </row>
    <row r="96" spans="1:10" x14ac:dyDescent="0.25">
      <c r="A96" s="67" t="s">
        <v>31</v>
      </c>
      <c r="B96" s="67">
        <v>10.571999999999999</v>
      </c>
      <c r="C96" s="67" t="s">
        <v>31</v>
      </c>
      <c r="D96" s="67">
        <v>9.7894000000000005</v>
      </c>
      <c r="E96" s="67"/>
      <c r="F96" s="67" t="s">
        <v>60</v>
      </c>
      <c r="G96" s="67">
        <f>G93/G94</f>
        <v>169.25493741307508</v>
      </c>
    </row>
    <row r="97" spans="1:7" x14ac:dyDescent="0.25">
      <c r="A97" s="67" t="s">
        <v>32</v>
      </c>
      <c r="B97" s="67">
        <f>((B94-B92)/B96)*100</f>
        <v>1.6250472947408015</v>
      </c>
      <c r="C97" s="67" t="s">
        <v>32</v>
      </c>
      <c r="D97" s="67">
        <f>((D94-D92)/D96)*100</f>
        <v>0.83559768729439643</v>
      </c>
      <c r="E97" s="67"/>
      <c r="F97" s="67"/>
      <c r="G97" s="67"/>
    </row>
    <row r="98" spans="1:7" x14ac:dyDescent="0.25">
      <c r="A98" s="67" t="s">
        <v>33</v>
      </c>
      <c r="B98" s="67">
        <f>((B94-B92)/10)*10^6</f>
        <v>17179.999999999753</v>
      </c>
      <c r="C98" s="67" t="s">
        <v>33</v>
      </c>
      <c r="D98" s="67">
        <f>((D94-D92)/10)*10^6</f>
        <v>8179.9999999997654</v>
      </c>
      <c r="E98" s="67"/>
      <c r="F98" s="67"/>
      <c r="G98" s="67"/>
    </row>
    <row r="99" spans="1:7" x14ac:dyDescent="0.25">
      <c r="A99" s="67" t="s">
        <v>34</v>
      </c>
      <c r="B99" s="67">
        <f>((B94-B95)/10)*10^6</f>
        <v>12679.999999999936</v>
      </c>
      <c r="C99" s="67" t="s">
        <v>34</v>
      </c>
      <c r="D99" s="67">
        <f>((D94-D95)/10)*10^6</f>
        <v>5489.9999999999945</v>
      </c>
      <c r="E99" s="67"/>
      <c r="F99" s="67"/>
      <c r="G99" s="67"/>
    </row>
    <row r="100" spans="1:7" x14ac:dyDescent="0.25">
      <c r="A100" s="67"/>
      <c r="B100" s="67"/>
      <c r="C100" s="67"/>
      <c r="D100" s="67"/>
      <c r="E100" s="67"/>
      <c r="F100" s="67"/>
      <c r="G100" s="67"/>
    </row>
    <row r="101" spans="1:7" x14ac:dyDescent="0.25">
      <c r="A101" s="67" t="s">
        <v>55</v>
      </c>
      <c r="B101" s="67"/>
      <c r="C101" s="67" t="s">
        <v>54</v>
      </c>
      <c r="D101" s="67"/>
      <c r="E101" s="67"/>
      <c r="F101" s="67" t="s">
        <v>35</v>
      </c>
      <c r="G101" s="67">
        <f>B108-D108</f>
        <v>10120.000000000218</v>
      </c>
    </row>
    <row r="102" spans="1:7" x14ac:dyDescent="0.25">
      <c r="A102" s="67" t="s">
        <v>25</v>
      </c>
      <c r="B102" s="67">
        <v>25.4526</v>
      </c>
      <c r="C102" s="67" t="s">
        <v>25</v>
      </c>
      <c r="D102" s="67">
        <v>25.319400000000002</v>
      </c>
      <c r="E102" s="67"/>
      <c r="F102" s="67" t="s">
        <v>56</v>
      </c>
      <c r="G102" s="68">
        <v>2345.0614279431165</v>
      </c>
    </row>
    <row r="103" spans="1:7" x14ac:dyDescent="0.25">
      <c r="A103" s="67" t="s">
        <v>26</v>
      </c>
      <c r="B103" s="67">
        <v>35.011000000000003</v>
      </c>
      <c r="C103" s="67" t="s">
        <v>26</v>
      </c>
      <c r="D103" s="67">
        <v>35.5</v>
      </c>
      <c r="E103" s="67"/>
      <c r="F103" s="67" t="s">
        <v>57</v>
      </c>
      <c r="G103" s="68">
        <v>1113.7539999999999</v>
      </c>
    </row>
    <row r="104" spans="1:7" x14ac:dyDescent="0.25">
      <c r="A104" s="67" t="s">
        <v>27</v>
      </c>
      <c r="B104" s="67">
        <v>25.630600000000001</v>
      </c>
      <c r="C104" s="67" t="s">
        <v>27</v>
      </c>
      <c r="D104" s="67">
        <v>25.3962</v>
      </c>
      <c r="E104" s="67"/>
      <c r="F104" s="67" t="s">
        <v>58</v>
      </c>
      <c r="G104" s="67">
        <f>(B109-D109)/1000</f>
        <v>8.6300000000001376</v>
      </c>
    </row>
    <row r="105" spans="1:7" x14ac:dyDescent="0.25">
      <c r="A105" s="67" t="s">
        <v>28</v>
      </c>
      <c r="B105" s="67">
        <v>25.496700000000001</v>
      </c>
      <c r="C105" s="67" t="s">
        <v>28</v>
      </c>
      <c r="D105" s="69">
        <v>25.348600000000001</v>
      </c>
      <c r="E105" s="67"/>
      <c r="F105" s="67" t="s">
        <v>59</v>
      </c>
      <c r="G105" s="67">
        <f>G102/G104</f>
        <v>271.73365329583766</v>
      </c>
    </row>
    <row r="106" spans="1:7" x14ac:dyDescent="0.25">
      <c r="A106" s="67" t="s">
        <v>31</v>
      </c>
      <c r="B106" s="67">
        <v>9.5584000000000007</v>
      </c>
      <c r="C106" s="67" t="s">
        <v>31</v>
      </c>
      <c r="D106" s="67">
        <v>10.0306</v>
      </c>
      <c r="E106" s="67"/>
      <c r="F106" s="67" t="s">
        <v>60</v>
      </c>
      <c r="G106" s="67">
        <f>G103/G104</f>
        <v>129.05608342989365</v>
      </c>
    </row>
    <row r="107" spans="1:7" x14ac:dyDescent="0.25">
      <c r="A107" s="67" t="s">
        <v>32</v>
      </c>
      <c r="B107" s="67">
        <f>((B104-B102)/B106)*100</f>
        <v>1.8622363575493892</v>
      </c>
      <c r="C107" s="67" t="s">
        <v>32</v>
      </c>
      <c r="D107" s="67">
        <f>((D104-D102)/D106)*100</f>
        <v>0.76565708930670806</v>
      </c>
      <c r="E107" s="67"/>
      <c r="F107" s="67"/>
      <c r="G107" s="67"/>
    </row>
    <row r="108" spans="1:7" x14ac:dyDescent="0.25">
      <c r="A108" s="67" t="s">
        <v>33</v>
      </c>
      <c r="B108" s="67">
        <f>((B104-B102)/10)*10^6</f>
        <v>17800.000000000084</v>
      </c>
      <c r="C108" s="67" t="s">
        <v>33</v>
      </c>
      <c r="D108" s="67">
        <f>((D104-D102)/10)*10^6</f>
        <v>7679.9999999998645</v>
      </c>
      <c r="E108" s="67"/>
      <c r="F108" s="67"/>
      <c r="G108" s="67"/>
    </row>
    <row r="109" spans="1:7" x14ac:dyDescent="0.25">
      <c r="A109" s="67" t="s">
        <v>34</v>
      </c>
      <c r="B109" s="67">
        <f>((B104-B105)/10)*10^6</f>
        <v>13390.000000000058</v>
      </c>
      <c r="C109" s="67" t="s">
        <v>34</v>
      </c>
      <c r="D109" s="67">
        <f>((D104-D105)/10)*10^6</f>
        <v>4759.99999999992</v>
      </c>
      <c r="E109" s="67"/>
      <c r="F109" s="67"/>
      <c r="G109" s="6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325"/>
  <sheetViews>
    <sheetView zoomScale="56" zoomScaleNormal="78" workbookViewId="0">
      <selection sqref="A1:XFD1048576"/>
    </sheetView>
  </sheetViews>
  <sheetFormatPr baseColWidth="10" defaultColWidth="12.6640625" defaultRowHeight="21" x14ac:dyDescent="0.25"/>
  <cols>
    <col min="1" max="16384" width="12.6640625" style="72"/>
  </cols>
  <sheetData>
    <row r="1" spans="1:36" ht="22" thickBot="1" x14ac:dyDescent="0.3">
      <c r="C1" s="73"/>
      <c r="D1" s="73"/>
      <c r="E1" s="73"/>
      <c r="F1" s="74"/>
      <c r="G1" s="121" t="s">
        <v>11</v>
      </c>
      <c r="H1" s="121"/>
      <c r="I1" s="121"/>
      <c r="J1" s="121"/>
      <c r="K1" s="121"/>
      <c r="L1" s="122"/>
      <c r="M1" s="123" t="s">
        <v>12</v>
      </c>
      <c r="N1" s="124"/>
      <c r="O1" s="124"/>
      <c r="P1" s="124"/>
      <c r="Q1" s="124"/>
      <c r="R1" s="125"/>
      <c r="S1" s="126" t="s">
        <v>6</v>
      </c>
      <c r="T1" s="127"/>
      <c r="U1" s="127"/>
      <c r="V1" s="127"/>
      <c r="W1" s="127"/>
      <c r="X1" s="128"/>
      <c r="Y1" s="126" t="s">
        <v>13</v>
      </c>
      <c r="Z1" s="127"/>
      <c r="AA1" s="127"/>
      <c r="AB1" s="127"/>
      <c r="AC1" s="127"/>
      <c r="AD1" s="128"/>
      <c r="AE1" s="129" t="s">
        <v>14</v>
      </c>
      <c r="AF1" s="130"/>
      <c r="AG1" s="130"/>
      <c r="AH1" s="130"/>
      <c r="AI1" s="130"/>
      <c r="AJ1" s="131"/>
    </row>
    <row r="2" spans="1:36" x14ac:dyDescent="0.25">
      <c r="A2" s="72" t="s">
        <v>15</v>
      </c>
      <c r="C2" s="75" t="s">
        <v>8</v>
      </c>
      <c r="D2" s="76" t="s">
        <v>7</v>
      </c>
      <c r="E2" s="77" t="s">
        <v>9</v>
      </c>
      <c r="F2" s="78" t="s">
        <v>10</v>
      </c>
      <c r="G2" s="79" t="s">
        <v>0</v>
      </c>
      <c r="H2" s="80" t="s">
        <v>1</v>
      </c>
      <c r="I2" s="80" t="s">
        <v>2</v>
      </c>
      <c r="J2" s="80" t="s">
        <v>3</v>
      </c>
      <c r="K2" s="80" t="s">
        <v>4</v>
      </c>
      <c r="L2" s="81" t="s">
        <v>5</v>
      </c>
      <c r="M2" s="82" t="s">
        <v>0</v>
      </c>
      <c r="N2" s="80" t="s">
        <v>1</v>
      </c>
      <c r="O2" s="80" t="s">
        <v>2</v>
      </c>
      <c r="P2" s="80" t="s">
        <v>3</v>
      </c>
      <c r="Q2" s="80" t="s">
        <v>4</v>
      </c>
      <c r="R2" s="81" t="s">
        <v>5</v>
      </c>
      <c r="S2" s="82" t="s">
        <v>0</v>
      </c>
      <c r="T2" s="80" t="s">
        <v>1</v>
      </c>
      <c r="U2" s="80" t="s">
        <v>2</v>
      </c>
      <c r="V2" s="80" t="s">
        <v>3</v>
      </c>
      <c r="W2" s="80" t="s">
        <v>4</v>
      </c>
      <c r="X2" s="81" t="s">
        <v>5</v>
      </c>
      <c r="Y2" s="82" t="s">
        <v>0</v>
      </c>
      <c r="Z2" s="80" t="s">
        <v>1</v>
      </c>
      <c r="AA2" s="80" t="s">
        <v>2</v>
      </c>
      <c r="AB2" s="80" t="s">
        <v>3</v>
      </c>
      <c r="AC2" s="80" t="s">
        <v>4</v>
      </c>
      <c r="AD2" s="81" t="s">
        <v>5</v>
      </c>
      <c r="AE2" s="82" t="s">
        <v>0</v>
      </c>
      <c r="AF2" s="80" t="s">
        <v>1</v>
      </c>
      <c r="AG2" s="80" t="s">
        <v>2</v>
      </c>
      <c r="AH2" s="80" t="s">
        <v>3</v>
      </c>
      <c r="AI2" s="80" t="s">
        <v>4</v>
      </c>
      <c r="AJ2" s="81" t="s">
        <v>5</v>
      </c>
    </row>
    <row r="3" spans="1:36" x14ac:dyDescent="0.25">
      <c r="A3" s="72" t="s">
        <v>17</v>
      </c>
      <c r="B3" s="83"/>
      <c r="C3" s="84">
        <v>43567</v>
      </c>
      <c r="D3" s="80">
        <v>0</v>
      </c>
      <c r="E3" s="85">
        <v>1020</v>
      </c>
      <c r="F3" s="86">
        <v>20.5</v>
      </c>
      <c r="G3" s="79">
        <v>0</v>
      </c>
      <c r="H3" s="80">
        <v>0</v>
      </c>
      <c r="I3" s="80">
        <v>0</v>
      </c>
      <c r="J3" s="80">
        <f>AVERAGE(G3:I3)</f>
        <v>0</v>
      </c>
      <c r="K3" s="80">
        <f>STDEV(G3:I3)</f>
        <v>0</v>
      </c>
      <c r="L3" s="81">
        <f>J3</f>
        <v>0</v>
      </c>
      <c r="M3" s="82">
        <f>((E3*G3)/((273.15+F3)*760))*273.15</f>
        <v>0</v>
      </c>
      <c r="N3" s="82">
        <f>((E3*H3)/((273.15+F3)*760))*273.15</f>
        <v>0</v>
      </c>
      <c r="O3" s="82">
        <f>((E3*I3)/((273.15+F3)*760))*273.15</f>
        <v>0</v>
      </c>
      <c r="P3" s="80">
        <f>AVERAGE(N3:O3)</f>
        <v>0</v>
      </c>
      <c r="Q3" s="80">
        <f>STDEV(M3:O3)</f>
        <v>0</v>
      </c>
      <c r="R3" s="81">
        <f>P3</f>
        <v>0</v>
      </c>
      <c r="S3" s="82">
        <v>0</v>
      </c>
      <c r="T3" s="80">
        <v>0</v>
      </c>
      <c r="U3" s="80">
        <v>0</v>
      </c>
      <c r="V3" s="80">
        <f>AVERAGE(T3:U3)</f>
        <v>0</v>
      </c>
      <c r="W3" s="80">
        <f>STDEV(S3:U3)</f>
        <v>0</v>
      </c>
      <c r="X3" s="87">
        <f>AVERAGE(U3:W3)</f>
        <v>0</v>
      </c>
      <c r="Y3" s="82">
        <f>G3*S3/100</f>
        <v>0</v>
      </c>
      <c r="Z3" s="80">
        <f>H3*T3/100</f>
        <v>0</v>
      </c>
      <c r="AA3" s="80">
        <f>I3*U3/100</f>
        <v>0</v>
      </c>
      <c r="AB3" s="80">
        <f>AVERAGE(Y3:AA3)</f>
        <v>0</v>
      </c>
      <c r="AC3" s="80">
        <f>STDEV(Y3:AA3)</f>
        <v>0</v>
      </c>
      <c r="AD3" s="87">
        <f>AVERAGE(AA3:AC3)</f>
        <v>0</v>
      </c>
      <c r="AE3" s="82">
        <f>((E3*Y3)/((273.15+F3)*760))*273.15</f>
        <v>0</v>
      </c>
      <c r="AF3" s="82">
        <f>((E3*Z3)/((273.15+F3)*760))*273.15</f>
        <v>0</v>
      </c>
      <c r="AG3" s="82">
        <f>((E3*AA3)/((273.15+F3)*760))*273.15</f>
        <v>0</v>
      </c>
      <c r="AH3" s="80">
        <f>AVERAGE(AE3:AG3)</f>
        <v>0</v>
      </c>
      <c r="AI3" s="80">
        <f>STDEV(AE3:AG3)</f>
        <v>0</v>
      </c>
      <c r="AJ3" s="87">
        <f>AVERAGE(AG3:AI3)</f>
        <v>0</v>
      </c>
    </row>
    <row r="4" spans="1:36" x14ac:dyDescent="0.25">
      <c r="A4" s="88">
        <v>1</v>
      </c>
      <c r="B4" s="83"/>
      <c r="C4" s="84">
        <v>43570</v>
      </c>
      <c r="D4" s="80">
        <v>3</v>
      </c>
      <c r="E4" s="85">
        <v>1020</v>
      </c>
      <c r="F4" s="86">
        <v>20.5</v>
      </c>
      <c r="G4" s="79">
        <v>0</v>
      </c>
      <c r="H4" s="80">
        <v>37</v>
      </c>
      <c r="I4" s="80">
        <v>105</v>
      </c>
      <c r="J4" s="80">
        <f t="shared" ref="J4:J67" si="0">AVERAGE(G4:I4)</f>
        <v>47.333333333333336</v>
      </c>
      <c r="K4" s="80">
        <f t="shared" ref="K4:K65" si="1">STDEV(G4:I4)</f>
        <v>53.257237379846636</v>
      </c>
      <c r="L4" s="81">
        <f>L3+J4</f>
        <v>47.333333333333336</v>
      </c>
      <c r="M4" s="82">
        <f t="shared" ref="M4:M65" si="2">((E4*G4)/((273.15+F4)*760))*273.15</f>
        <v>0</v>
      </c>
      <c r="N4" s="82">
        <f t="shared" ref="N4:N65" si="3">((E4*H4)/((273.15+F4)*760))*273.15</f>
        <v>46.191227472734283</v>
      </c>
      <c r="O4" s="82">
        <f t="shared" ref="O4:O65" si="4">((E4*I4)/((273.15+F4)*760))*273.15</f>
        <v>131.08321309829998</v>
      </c>
      <c r="P4" s="80">
        <f t="shared" ref="P4:P22" si="5">AVERAGE(N4:O4)</f>
        <v>88.637220285517131</v>
      </c>
      <c r="Q4" s="80">
        <f t="shared" ref="Q4:Q65" si="6">STDEV(M4:O4)</f>
        <v>66.486950442754136</v>
      </c>
      <c r="R4" s="87">
        <f>R3+P4</f>
        <v>88.637220285517131</v>
      </c>
      <c r="S4" s="82">
        <v>0</v>
      </c>
      <c r="T4" s="80">
        <v>0</v>
      </c>
      <c r="U4" s="80">
        <v>0</v>
      </c>
      <c r="V4" s="80">
        <f t="shared" ref="V4:V21" si="7">AVERAGE(T4:U4)</f>
        <v>0</v>
      </c>
      <c r="W4" s="80">
        <f t="shared" ref="W4:W65" si="8">STDEV(S4:U4)</f>
        <v>0</v>
      </c>
      <c r="X4" s="81">
        <f>X3+V4</f>
        <v>0</v>
      </c>
      <c r="Y4" s="82">
        <f>G4*S4/100</f>
        <v>0</v>
      </c>
      <c r="Z4" s="80">
        <f t="shared" ref="Z4:Z65" si="9">H4*T4/100</f>
        <v>0</v>
      </c>
      <c r="AA4" s="80">
        <f t="shared" ref="AA4:AA65" si="10">I4*U4/100</f>
        <v>0</v>
      </c>
      <c r="AB4" s="80">
        <f t="shared" ref="AB4:AB65" si="11">AVERAGE(Y4:AA4)</f>
        <v>0</v>
      </c>
      <c r="AC4" s="80">
        <f t="shared" ref="AC4:AC65" si="12">STDEV(Y4:AA4)</f>
        <v>0</v>
      </c>
      <c r="AD4" s="87">
        <f>AD3+AB4</f>
        <v>0</v>
      </c>
      <c r="AE4" s="82">
        <f t="shared" ref="AE4:AE65" si="13">((E4*Y4)/((273.15+F4)*760))*273.15</f>
        <v>0</v>
      </c>
      <c r="AF4" s="82">
        <f t="shared" ref="AF4:AF65" si="14">((E4*Z4)/((273.15+F4)*760))*273.15</f>
        <v>0</v>
      </c>
      <c r="AG4" s="82">
        <f t="shared" ref="AG4:AG65" si="15">((E4*AA4)/((273.15+F4)*760))*273.15</f>
        <v>0</v>
      </c>
      <c r="AH4" s="80">
        <f t="shared" ref="AH4:AH65" si="16">AVERAGE(AE4:AG4)</f>
        <v>0</v>
      </c>
      <c r="AI4" s="80">
        <f t="shared" ref="AI4:AI65" si="17">STDEV(AE4:AG4)</f>
        <v>0</v>
      </c>
      <c r="AJ4" s="81">
        <f>AJ3+AH4</f>
        <v>0</v>
      </c>
    </row>
    <row r="5" spans="1:36" x14ac:dyDescent="0.25">
      <c r="B5" s="83"/>
      <c r="C5" s="84">
        <v>43574</v>
      </c>
      <c r="D5" s="80">
        <v>7</v>
      </c>
      <c r="E5" s="85">
        <v>1020</v>
      </c>
      <c r="F5" s="86">
        <v>20.5</v>
      </c>
      <c r="G5" s="79">
        <v>0</v>
      </c>
      <c r="H5" s="80">
        <v>105</v>
      </c>
      <c r="I5" s="80">
        <v>105</v>
      </c>
      <c r="J5" s="80">
        <f t="shared" si="0"/>
        <v>70</v>
      </c>
      <c r="K5" s="80">
        <f t="shared" si="1"/>
        <v>60.621778264910702</v>
      </c>
      <c r="L5" s="81">
        <f t="shared" ref="L5:L66" si="18">L4+J5</f>
        <v>117.33333333333334</v>
      </c>
      <c r="M5" s="82">
        <f t="shared" si="2"/>
        <v>0</v>
      </c>
      <c r="N5" s="82">
        <f t="shared" si="3"/>
        <v>131.08321309829998</v>
      </c>
      <c r="O5" s="82">
        <f t="shared" si="4"/>
        <v>131.08321309829998</v>
      </c>
      <c r="P5" s="80">
        <f t="shared" si="5"/>
        <v>131.08321309829998</v>
      </c>
      <c r="Q5" s="80">
        <f t="shared" si="6"/>
        <v>75.680928368544571</v>
      </c>
      <c r="R5" s="87">
        <f t="shared" ref="R5:R21" si="19">R4+P5</f>
        <v>219.72043338381712</v>
      </c>
      <c r="S5" s="82">
        <v>0</v>
      </c>
      <c r="T5" s="80">
        <v>37.5</v>
      </c>
      <c r="U5" s="80">
        <v>31.1</v>
      </c>
      <c r="V5" s="80">
        <f t="shared" si="7"/>
        <v>34.299999999999997</v>
      </c>
      <c r="W5" s="80">
        <f t="shared" si="8"/>
        <v>20.059993353272418</v>
      </c>
      <c r="X5" s="81">
        <f>X4+V5</f>
        <v>34.299999999999997</v>
      </c>
      <c r="Y5" s="82">
        <f t="shared" ref="Y5:Y65" si="20">G5*S5/100</f>
        <v>0</v>
      </c>
      <c r="Z5" s="80">
        <f t="shared" si="9"/>
        <v>39.375</v>
      </c>
      <c r="AA5" s="80">
        <f t="shared" si="10"/>
        <v>32.655000000000001</v>
      </c>
      <c r="AB5" s="80">
        <f t="shared" si="11"/>
        <v>24.01</v>
      </c>
      <c r="AC5" s="80">
        <f t="shared" si="12"/>
        <v>21.062993020936034</v>
      </c>
      <c r="AD5" s="87">
        <f t="shared" ref="AD5:AD66" si="21">AD4+AB5</f>
        <v>24.01</v>
      </c>
      <c r="AE5" s="82">
        <f t="shared" si="13"/>
        <v>0</v>
      </c>
      <c r="AF5" s="82">
        <f t="shared" si="14"/>
        <v>49.156204911862496</v>
      </c>
      <c r="AG5" s="82">
        <f t="shared" si="15"/>
        <v>40.766879273571291</v>
      </c>
      <c r="AH5" s="80">
        <f t="shared" si="16"/>
        <v>29.974361395144598</v>
      </c>
      <c r="AI5" s="80">
        <f t="shared" si="17"/>
        <v>26.295283834774889</v>
      </c>
      <c r="AJ5" s="81">
        <f t="shared" ref="AJ5:AJ66" si="22">AJ4+AH5</f>
        <v>29.974361395144598</v>
      </c>
    </row>
    <row r="6" spans="1:36" x14ac:dyDescent="0.25">
      <c r="B6" s="83"/>
      <c r="C6" s="84">
        <v>43577</v>
      </c>
      <c r="D6" s="80">
        <v>10</v>
      </c>
      <c r="E6" s="85">
        <v>1020</v>
      </c>
      <c r="F6" s="86">
        <v>20.5</v>
      </c>
      <c r="G6" s="79">
        <v>0</v>
      </c>
      <c r="H6" s="80">
        <v>60</v>
      </c>
      <c r="I6" s="80">
        <v>85</v>
      </c>
      <c r="J6" s="80">
        <f t="shared" si="0"/>
        <v>48.333333333333336</v>
      </c>
      <c r="K6" s="80">
        <f t="shared" si="1"/>
        <v>43.684474740270524</v>
      </c>
      <c r="L6" s="81">
        <f t="shared" si="18"/>
        <v>165.66666666666669</v>
      </c>
      <c r="M6" s="82">
        <f t="shared" si="2"/>
        <v>0</v>
      </c>
      <c r="N6" s="82">
        <f t="shared" si="3"/>
        <v>74.904693199028571</v>
      </c>
      <c r="O6" s="82">
        <f t="shared" si="4"/>
        <v>106.11498203195714</v>
      </c>
      <c r="P6" s="80">
        <f t="shared" si="5"/>
        <v>90.509837615492856</v>
      </c>
      <c r="Q6" s="80">
        <f t="shared" si="6"/>
        <v>54.536202966344611</v>
      </c>
      <c r="R6" s="87">
        <f t="shared" si="19"/>
        <v>310.23027099930999</v>
      </c>
      <c r="S6" s="82">
        <v>0</v>
      </c>
      <c r="T6" s="80">
        <v>35.200000000000003</v>
      </c>
      <c r="U6" s="80">
        <v>31.1</v>
      </c>
      <c r="V6" s="80">
        <f t="shared" si="7"/>
        <v>33.150000000000006</v>
      </c>
      <c r="W6" s="80">
        <f t="shared" si="8"/>
        <v>19.248636315334128</v>
      </c>
      <c r="X6" s="81">
        <f t="shared" ref="X6:X67" si="23">X5+V6</f>
        <v>67.45</v>
      </c>
      <c r="Y6" s="82">
        <f t="shared" si="20"/>
        <v>0</v>
      </c>
      <c r="Z6" s="80">
        <f t="shared" si="9"/>
        <v>21.12</v>
      </c>
      <c r="AA6" s="80">
        <f t="shared" si="10"/>
        <v>26.434999999999999</v>
      </c>
      <c r="AB6" s="80">
        <f t="shared" si="11"/>
        <v>15.851666666666667</v>
      </c>
      <c r="AC6" s="80">
        <f t="shared" si="12"/>
        <v>13.982804022560472</v>
      </c>
      <c r="AD6" s="87">
        <f t="shared" si="21"/>
        <v>39.861666666666665</v>
      </c>
      <c r="AE6" s="82">
        <f t="shared" si="13"/>
        <v>0</v>
      </c>
      <c r="AF6" s="82">
        <f t="shared" si="14"/>
        <v>26.366452006058054</v>
      </c>
      <c r="AG6" s="82">
        <f t="shared" si="15"/>
        <v>33.001759411938664</v>
      </c>
      <c r="AH6" s="80">
        <f t="shared" si="16"/>
        <v>19.789403805998905</v>
      </c>
      <c r="AI6" s="80">
        <f t="shared" si="17"/>
        <v>17.456294089533905</v>
      </c>
      <c r="AJ6" s="81">
        <f t="shared" si="22"/>
        <v>49.763765201143499</v>
      </c>
    </row>
    <row r="7" spans="1:36" x14ac:dyDescent="0.25">
      <c r="B7" s="83"/>
      <c r="C7" s="84">
        <v>43579</v>
      </c>
      <c r="D7" s="80">
        <v>12</v>
      </c>
      <c r="E7" s="85">
        <v>1020</v>
      </c>
      <c r="F7" s="86">
        <v>20.5</v>
      </c>
      <c r="G7" s="79">
        <v>0</v>
      </c>
      <c r="H7" s="80">
        <v>90</v>
      </c>
      <c r="I7" s="80">
        <v>0</v>
      </c>
      <c r="J7" s="80">
        <f t="shared" si="0"/>
        <v>30</v>
      </c>
      <c r="K7" s="80">
        <f t="shared" si="1"/>
        <v>51.96152422706632</v>
      </c>
      <c r="L7" s="81">
        <f t="shared" si="18"/>
        <v>195.66666666666669</v>
      </c>
      <c r="M7" s="82">
        <f t="shared" si="2"/>
        <v>0</v>
      </c>
      <c r="N7" s="82">
        <f t="shared" si="3"/>
        <v>112.35703979854286</v>
      </c>
      <c r="O7" s="82">
        <f t="shared" si="4"/>
        <v>0</v>
      </c>
      <c r="P7" s="80">
        <f t="shared" si="5"/>
        <v>56.178519899271429</v>
      </c>
      <c r="Q7" s="80">
        <f t="shared" si="6"/>
        <v>64.869367173038214</v>
      </c>
      <c r="R7" s="87">
        <f t="shared" si="19"/>
        <v>366.4087908985814</v>
      </c>
      <c r="S7" s="82">
        <v>0</v>
      </c>
      <c r="T7" s="80">
        <v>35.6</v>
      </c>
      <c r="U7" s="80">
        <v>34.200000000000003</v>
      </c>
      <c r="V7" s="80">
        <f t="shared" si="7"/>
        <v>34.900000000000006</v>
      </c>
      <c r="W7" s="80">
        <f t="shared" si="8"/>
        <v>20.161679824194536</v>
      </c>
      <c r="X7" s="81">
        <f t="shared" si="23"/>
        <v>102.35000000000001</v>
      </c>
      <c r="Y7" s="82">
        <f>G7*S7/100</f>
        <v>0</v>
      </c>
      <c r="Z7" s="80">
        <f t="shared" si="9"/>
        <v>32.04</v>
      </c>
      <c r="AA7" s="80">
        <f t="shared" si="10"/>
        <v>0</v>
      </c>
      <c r="AB7" s="80">
        <f t="shared" si="11"/>
        <v>10.68</v>
      </c>
      <c r="AC7" s="80">
        <f t="shared" si="12"/>
        <v>18.49830262483561</v>
      </c>
      <c r="AD7" s="87">
        <f t="shared" si="21"/>
        <v>50.541666666666664</v>
      </c>
      <c r="AE7" s="82">
        <f t="shared" si="13"/>
        <v>0</v>
      </c>
      <c r="AF7" s="82">
        <f t="shared" si="14"/>
        <v>39.999106168281251</v>
      </c>
      <c r="AG7" s="82">
        <f t="shared" si="15"/>
        <v>0</v>
      </c>
      <c r="AH7" s="80">
        <f t="shared" si="16"/>
        <v>13.333035389427083</v>
      </c>
      <c r="AI7" s="80">
        <f t="shared" si="17"/>
        <v>23.093494713601601</v>
      </c>
      <c r="AJ7" s="81">
        <f t="shared" si="22"/>
        <v>63.096800590570581</v>
      </c>
    </row>
    <row r="8" spans="1:36" x14ac:dyDescent="0.25">
      <c r="B8" s="83"/>
      <c r="C8" s="84">
        <v>43581</v>
      </c>
      <c r="D8" s="80">
        <v>14</v>
      </c>
      <c r="E8" s="85">
        <v>1020</v>
      </c>
      <c r="F8" s="86">
        <v>20.5</v>
      </c>
      <c r="G8" s="79">
        <v>0</v>
      </c>
      <c r="H8" s="80">
        <v>50</v>
      </c>
      <c r="I8" s="80">
        <v>0</v>
      </c>
      <c r="J8" s="80">
        <f t="shared" si="0"/>
        <v>16.666666666666668</v>
      </c>
      <c r="K8" s="80">
        <f t="shared" si="1"/>
        <v>28.867513459481287</v>
      </c>
      <c r="L8" s="81">
        <f t="shared" si="18"/>
        <v>212.33333333333334</v>
      </c>
      <c r="M8" s="82">
        <f t="shared" si="2"/>
        <v>0</v>
      </c>
      <c r="N8" s="82">
        <f t="shared" si="3"/>
        <v>62.420577665857138</v>
      </c>
      <c r="O8" s="82">
        <f t="shared" si="4"/>
        <v>0</v>
      </c>
      <c r="P8" s="80">
        <f t="shared" si="5"/>
        <v>31.210288832928569</v>
      </c>
      <c r="Q8" s="80">
        <f t="shared" si="6"/>
        <v>36.038537318354557</v>
      </c>
      <c r="R8" s="87">
        <f t="shared" si="19"/>
        <v>397.61907973150994</v>
      </c>
      <c r="S8" s="82">
        <v>0</v>
      </c>
      <c r="T8" s="80">
        <v>30.7</v>
      </c>
      <c r="U8" s="80">
        <v>24.1</v>
      </c>
      <c r="V8" s="80">
        <f t="shared" si="7"/>
        <v>27.4</v>
      </c>
      <c r="W8" s="80">
        <f t="shared" si="8"/>
        <v>16.15992986783462</v>
      </c>
      <c r="X8" s="81">
        <f t="shared" si="23"/>
        <v>129.75</v>
      </c>
      <c r="Y8" s="82">
        <f t="shared" si="20"/>
        <v>0</v>
      </c>
      <c r="Z8" s="80">
        <f t="shared" si="9"/>
        <v>15.35</v>
      </c>
      <c r="AA8" s="80">
        <f t="shared" si="10"/>
        <v>0</v>
      </c>
      <c r="AB8" s="80">
        <f t="shared" si="11"/>
        <v>5.1166666666666663</v>
      </c>
      <c r="AC8" s="80">
        <f t="shared" si="12"/>
        <v>8.8623266320607552</v>
      </c>
      <c r="AD8" s="87">
        <f t="shared" si="21"/>
        <v>55.658333333333331</v>
      </c>
      <c r="AE8" s="82">
        <f t="shared" si="13"/>
        <v>0</v>
      </c>
      <c r="AF8" s="82">
        <f t="shared" si="14"/>
        <v>19.163117343418143</v>
      </c>
      <c r="AG8" s="82">
        <f t="shared" si="15"/>
        <v>0</v>
      </c>
      <c r="AH8" s="80">
        <f t="shared" si="16"/>
        <v>6.3877057811393811</v>
      </c>
      <c r="AI8" s="80">
        <f t="shared" si="17"/>
        <v>11.063830956734853</v>
      </c>
      <c r="AJ8" s="81">
        <f t="shared" si="22"/>
        <v>69.484506371709955</v>
      </c>
    </row>
    <row r="9" spans="1:36" x14ac:dyDescent="0.25">
      <c r="B9" s="83"/>
      <c r="C9" s="84">
        <v>43584</v>
      </c>
      <c r="D9" s="80">
        <v>17</v>
      </c>
      <c r="E9" s="85">
        <v>1020</v>
      </c>
      <c r="F9" s="86">
        <v>20.5</v>
      </c>
      <c r="G9" s="79">
        <v>0</v>
      </c>
      <c r="H9" s="80">
        <v>60</v>
      </c>
      <c r="I9" s="80">
        <v>59</v>
      </c>
      <c r="J9" s="80">
        <f t="shared" si="0"/>
        <v>39.666666666666664</v>
      </c>
      <c r="K9" s="80">
        <f t="shared" si="1"/>
        <v>34.35597958628648</v>
      </c>
      <c r="L9" s="81">
        <f t="shared" si="18"/>
        <v>252</v>
      </c>
      <c r="M9" s="82">
        <f t="shared" si="2"/>
        <v>0</v>
      </c>
      <c r="N9" s="82">
        <f t="shared" si="3"/>
        <v>74.904693199028571</v>
      </c>
      <c r="O9" s="82">
        <f t="shared" si="4"/>
        <v>73.656281645711431</v>
      </c>
      <c r="P9" s="80">
        <f t="shared" si="5"/>
        <v>74.280487422370001</v>
      </c>
      <c r="Q9" s="80">
        <f t="shared" si="6"/>
        <v>42.890401841047968</v>
      </c>
      <c r="R9" s="87">
        <f t="shared" si="19"/>
        <v>471.89956715387996</v>
      </c>
      <c r="S9" s="82">
        <v>0</v>
      </c>
      <c r="T9" s="80">
        <v>32.799999999999997</v>
      </c>
      <c r="U9" s="80">
        <v>21.2</v>
      </c>
      <c r="V9" s="80">
        <f t="shared" si="7"/>
        <v>27</v>
      </c>
      <c r="W9" s="80">
        <f t="shared" si="8"/>
        <v>16.632498309033434</v>
      </c>
      <c r="X9" s="81">
        <f t="shared" si="23"/>
        <v>156.75</v>
      </c>
      <c r="Y9" s="82">
        <f t="shared" si="20"/>
        <v>0</v>
      </c>
      <c r="Z9" s="80">
        <f t="shared" si="9"/>
        <v>19.679999999999996</v>
      </c>
      <c r="AA9" s="80">
        <f t="shared" si="10"/>
        <v>12.507999999999999</v>
      </c>
      <c r="AB9" s="80">
        <f t="shared" si="11"/>
        <v>10.729333333333331</v>
      </c>
      <c r="AC9" s="80">
        <f t="shared" si="12"/>
        <v>9.9598364109724873</v>
      </c>
      <c r="AD9" s="87">
        <f t="shared" si="21"/>
        <v>66.387666666666661</v>
      </c>
      <c r="AE9" s="82">
        <f t="shared" si="13"/>
        <v>0</v>
      </c>
      <c r="AF9" s="82">
        <f t="shared" si="14"/>
        <v>24.568739369281364</v>
      </c>
      <c r="AG9" s="82">
        <f t="shared" si="15"/>
        <v>15.61513170889082</v>
      </c>
      <c r="AH9" s="80">
        <f t="shared" si="16"/>
        <v>13.394623692724061</v>
      </c>
      <c r="AI9" s="80">
        <f t="shared" si="17"/>
        <v>12.433974844606796</v>
      </c>
      <c r="AJ9" s="81">
        <f t="shared" si="22"/>
        <v>82.879130064434008</v>
      </c>
    </row>
    <row r="10" spans="1:36" x14ac:dyDescent="0.25">
      <c r="B10" s="83"/>
      <c r="C10" s="84">
        <v>43587</v>
      </c>
      <c r="D10" s="80">
        <v>20</v>
      </c>
      <c r="E10" s="85">
        <v>1020</v>
      </c>
      <c r="F10" s="86">
        <v>20.5</v>
      </c>
      <c r="G10" s="79">
        <v>0</v>
      </c>
      <c r="H10" s="80">
        <v>0</v>
      </c>
      <c r="I10" s="80">
        <v>31</v>
      </c>
      <c r="J10" s="80">
        <f t="shared" si="0"/>
        <v>10.333333333333334</v>
      </c>
      <c r="K10" s="80">
        <f t="shared" si="1"/>
        <v>17.897858344878401</v>
      </c>
      <c r="L10" s="81">
        <f t="shared" si="18"/>
        <v>262.33333333333331</v>
      </c>
      <c r="M10" s="82">
        <f t="shared" si="2"/>
        <v>0</v>
      </c>
      <c r="N10" s="82">
        <f t="shared" si="3"/>
        <v>0</v>
      </c>
      <c r="O10" s="82">
        <f t="shared" si="4"/>
        <v>38.700758152831426</v>
      </c>
      <c r="P10" s="80">
        <f t="shared" si="5"/>
        <v>19.350379076415713</v>
      </c>
      <c r="Q10" s="80">
        <f t="shared" si="6"/>
        <v>22.34389313737983</v>
      </c>
      <c r="R10" s="87">
        <f t="shared" si="19"/>
        <v>491.24994623029568</v>
      </c>
      <c r="S10" s="82">
        <v>0</v>
      </c>
      <c r="T10" s="80">
        <v>55.3</v>
      </c>
      <c r="U10" s="80">
        <v>48</v>
      </c>
      <c r="V10" s="80">
        <f t="shared" si="7"/>
        <v>51.65</v>
      </c>
      <c r="W10" s="80">
        <f t="shared" si="8"/>
        <v>30.042691845660794</v>
      </c>
      <c r="X10" s="81">
        <f t="shared" si="23"/>
        <v>208.4</v>
      </c>
      <c r="Y10" s="82">
        <f t="shared" si="20"/>
        <v>0</v>
      </c>
      <c r="Z10" s="80">
        <f t="shared" si="9"/>
        <v>0</v>
      </c>
      <c r="AA10" s="80">
        <f t="shared" si="10"/>
        <v>14.88</v>
      </c>
      <c r="AB10" s="80">
        <f t="shared" si="11"/>
        <v>4.96</v>
      </c>
      <c r="AC10" s="80">
        <f t="shared" si="12"/>
        <v>8.5909720055416319</v>
      </c>
      <c r="AD10" s="87">
        <f t="shared" si="21"/>
        <v>71.347666666666655</v>
      </c>
      <c r="AE10" s="82">
        <f t="shared" si="13"/>
        <v>0</v>
      </c>
      <c r="AF10" s="82">
        <f t="shared" si="14"/>
        <v>0</v>
      </c>
      <c r="AG10" s="82">
        <f t="shared" si="15"/>
        <v>18.576363913359085</v>
      </c>
      <c r="AH10" s="80">
        <f t="shared" si="16"/>
        <v>6.1921213044530283</v>
      </c>
      <c r="AI10" s="80">
        <f t="shared" si="17"/>
        <v>10.725068705942316</v>
      </c>
      <c r="AJ10" s="81">
        <f t="shared" si="22"/>
        <v>89.071251368887033</v>
      </c>
    </row>
    <row r="11" spans="1:36" x14ac:dyDescent="0.25">
      <c r="B11" s="83"/>
      <c r="C11" s="84">
        <v>43589</v>
      </c>
      <c r="D11" s="80">
        <v>22</v>
      </c>
      <c r="E11" s="85">
        <v>1020</v>
      </c>
      <c r="F11" s="86">
        <v>20.5</v>
      </c>
      <c r="G11" s="79">
        <v>0</v>
      </c>
      <c r="H11" s="80">
        <v>0</v>
      </c>
      <c r="I11" s="80">
        <v>10</v>
      </c>
      <c r="J11" s="80">
        <f t="shared" si="0"/>
        <v>3.3333333333333335</v>
      </c>
      <c r="K11" s="80">
        <f t="shared" si="1"/>
        <v>5.7735026918962573</v>
      </c>
      <c r="L11" s="81">
        <f t="shared" si="18"/>
        <v>265.66666666666663</v>
      </c>
      <c r="M11" s="82">
        <f t="shared" si="2"/>
        <v>0</v>
      </c>
      <c r="N11" s="82">
        <f t="shared" si="3"/>
        <v>0</v>
      </c>
      <c r="O11" s="82">
        <f t="shared" si="4"/>
        <v>12.484115533171426</v>
      </c>
      <c r="P11" s="80">
        <f t="shared" si="5"/>
        <v>6.2420577665857131</v>
      </c>
      <c r="Q11" s="80">
        <f t="shared" si="6"/>
        <v>7.2077074636709115</v>
      </c>
      <c r="R11" s="87">
        <f t="shared" si="19"/>
        <v>497.49200399688141</v>
      </c>
      <c r="S11" s="82">
        <v>0</v>
      </c>
      <c r="T11" s="80">
        <v>46.3</v>
      </c>
      <c r="U11" s="80">
        <v>57.6</v>
      </c>
      <c r="V11" s="80">
        <f t="shared" si="7"/>
        <v>51.95</v>
      </c>
      <c r="W11" s="80">
        <f t="shared" si="8"/>
        <v>30.520867178593289</v>
      </c>
      <c r="X11" s="81">
        <f t="shared" si="23"/>
        <v>260.35000000000002</v>
      </c>
      <c r="Y11" s="82">
        <f t="shared" si="20"/>
        <v>0</v>
      </c>
      <c r="Z11" s="80">
        <f t="shared" si="9"/>
        <v>0</v>
      </c>
      <c r="AA11" s="80">
        <f t="shared" si="10"/>
        <v>5.76</v>
      </c>
      <c r="AB11" s="80">
        <f t="shared" si="11"/>
        <v>1.92</v>
      </c>
      <c r="AC11" s="80">
        <f t="shared" si="12"/>
        <v>3.3255375505322444</v>
      </c>
      <c r="AD11" s="87">
        <f t="shared" si="21"/>
        <v>73.267666666666656</v>
      </c>
      <c r="AE11" s="82">
        <f t="shared" si="13"/>
        <v>0</v>
      </c>
      <c r="AF11" s="82">
        <f t="shared" si="14"/>
        <v>0</v>
      </c>
      <c r="AG11" s="82">
        <f t="shared" si="15"/>
        <v>7.1908505471067423</v>
      </c>
      <c r="AH11" s="80">
        <f t="shared" si="16"/>
        <v>2.3969501823689141</v>
      </c>
      <c r="AI11" s="80">
        <f t="shared" si="17"/>
        <v>4.1516394990744452</v>
      </c>
      <c r="AJ11" s="81">
        <f t="shared" si="22"/>
        <v>91.468201551255945</v>
      </c>
    </row>
    <row r="12" spans="1:36" x14ac:dyDescent="0.25">
      <c r="B12" s="83"/>
      <c r="C12" s="84">
        <v>43591</v>
      </c>
      <c r="D12" s="80">
        <v>24</v>
      </c>
      <c r="E12" s="85">
        <v>1020</v>
      </c>
      <c r="F12" s="86">
        <v>20.5</v>
      </c>
      <c r="G12" s="79">
        <v>0</v>
      </c>
      <c r="H12" s="80">
        <v>0</v>
      </c>
      <c r="I12" s="80">
        <v>10</v>
      </c>
      <c r="J12" s="80">
        <f t="shared" si="0"/>
        <v>3.3333333333333335</v>
      </c>
      <c r="K12" s="80">
        <f t="shared" si="1"/>
        <v>5.7735026918962573</v>
      </c>
      <c r="L12" s="81">
        <f t="shared" si="18"/>
        <v>268.99999999999994</v>
      </c>
      <c r="M12" s="82">
        <f t="shared" si="2"/>
        <v>0</v>
      </c>
      <c r="N12" s="82">
        <f>((E12*H12)/((273.15+F12)*760))*273.15</f>
        <v>0</v>
      </c>
      <c r="O12" s="82">
        <f t="shared" si="4"/>
        <v>12.484115533171426</v>
      </c>
      <c r="P12" s="80">
        <f t="shared" si="5"/>
        <v>6.2420577665857131</v>
      </c>
      <c r="Q12" s="80">
        <f t="shared" si="6"/>
        <v>7.2077074636709115</v>
      </c>
      <c r="R12" s="87">
        <f t="shared" si="19"/>
        <v>503.73406176346714</v>
      </c>
      <c r="S12" s="82">
        <v>0</v>
      </c>
      <c r="T12" s="80">
        <v>58.3</v>
      </c>
      <c r="U12" s="80">
        <v>59</v>
      </c>
      <c r="V12" s="80">
        <f t="shared" si="7"/>
        <v>58.65</v>
      </c>
      <c r="W12" s="80">
        <f t="shared" si="8"/>
        <v>33.863402073625146</v>
      </c>
      <c r="X12" s="81">
        <f t="shared" si="23"/>
        <v>319</v>
      </c>
      <c r="Y12" s="82">
        <f t="shared" si="20"/>
        <v>0</v>
      </c>
      <c r="Z12" s="80">
        <f t="shared" si="9"/>
        <v>0</v>
      </c>
      <c r="AA12" s="80">
        <f t="shared" si="10"/>
        <v>5.9</v>
      </c>
      <c r="AB12" s="80">
        <f t="shared" si="11"/>
        <v>1.9666666666666668</v>
      </c>
      <c r="AC12" s="80">
        <f t="shared" si="12"/>
        <v>3.4063665882187921</v>
      </c>
      <c r="AD12" s="87">
        <f t="shared" si="21"/>
        <v>75.234333333333325</v>
      </c>
      <c r="AE12" s="82">
        <f t="shared" si="13"/>
        <v>0</v>
      </c>
      <c r="AF12" s="82">
        <f t="shared" si="14"/>
        <v>0</v>
      </c>
      <c r="AG12" s="82">
        <f t="shared" si="15"/>
        <v>7.3656281645711426</v>
      </c>
      <c r="AH12" s="80">
        <f t="shared" si="16"/>
        <v>2.4552093881903807</v>
      </c>
      <c r="AI12" s="80">
        <f t="shared" si="17"/>
        <v>4.2525474035658384</v>
      </c>
      <c r="AJ12" s="81">
        <f t="shared" si="22"/>
        <v>93.923410939446327</v>
      </c>
    </row>
    <row r="13" spans="1:36" x14ac:dyDescent="0.25">
      <c r="B13" s="83"/>
      <c r="C13" s="84">
        <v>43593</v>
      </c>
      <c r="D13" s="80">
        <v>26</v>
      </c>
      <c r="E13" s="85">
        <v>1020</v>
      </c>
      <c r="F13" s="86">
        <v>20.5</v>
      </c>
      <c r="G13" s="79">
        <v>0</v>
      </c>
      <c r="H13" s="80">
        <v>0</v>
      </c>
      <c r="I13" s="80">
        <v>10</v>
      </c>
      <c r="J13" s="80">
        <f t="shared" si="0"/>
        <v>3.3333333333333335</v>
      </c>
      <c r="K13" s="80">
        <f t="shared" si="1"/>
        <v>5.7735026918962573</v>
      </c>
      <c r="L13" s="81">
        <f t="shared" si="18"/>
        <v>272.33333333333326</v>
      </c>
      <c r="M13" s="82">
        <f t="shared" si="2"/>
        <v>0</v>
      </c>
      <c r="N13" s="82">
        <f t="shared" si="3"/>
        <v>0</v>
      </c>
      <c r="O13" s="82">
        <f t="shared" si="4"/>
        <v>12.484115533171426</v>
      </c>
      <c r="P13" s="80">
        <f t="shared" si="5"/>
        <v>6.2420577665857131</v>
      </c>
      <c r="Q13" s="80">
        <f t="shared" si="6"/>
        <v>7.2077074636709115</v>
      </c>
      <c r="R13" s="87">
        <f t="shared" si="19"/>
        <v>509.97611953005287</v>
      </c>
      <c r="S13" s="82">
        <v>0</v>
      </c>
      <c r="T13" s="80">
        <v>55.6</v>
      </c>
      <c r="U13" s="80">
        <v>52.3</v>
      </c>
      <c r="V13" s="80">
        <f t="shared" si="7"/>
        <v>53.95</v>
      </c>
      <c r="W13" s="80">
        <f t="shared" si="8"/>
        <v>31.191718986508789</v>
      </c>
      <c r="X13" s="81">
        <f t="shared" si="23"/>
        <v>372.95</v>
      </c>
      <c r="Y13" s="82">
        <f t="shared" si="20"/>
        <v>0</v>
      </c>
      <c r="Z13" s="80">
        <f t="shared" si="9"/>
        <v>0</v>
      </c>
      <c r="AA13" s="80">
        <f t="shared" si="10"/>
        <v>5.23</v>
      </c>
      <c r="AB13" s="80">
        <f t="shared" si="11"/>
        <v>1.7433333333333334</v>
      </c>
      <c r="AC13" s="80">
        <f t="shared" si="12"/>
        <v>3.0195419078617429</v>
      </c>
      <c r="AD13" s="87">
        <f t="shared" si="21"/>
        <v>76.977666666666664</v>
      </c>
      <c r="AE13" s="82">
        <f t="shared" si="13"/>
        <v>0</v>
      </c>
      <c r="AF13" s="82">
        <f t="shared" si="14"/>
        <v>0</v>
      </c>
      <c r="AG13" s="82">
        <f t="shared" si="15"/>
        <v>6.5291924238486576</v>
      </c>
      <c r="AH13" s="80">
        <f t="shared" si="16"/>
        <v>2.1763974746162194</v>
      </c>
      <c r="AI13" s="80">
        <f t="shared" si="17"/>
        <v>3.7696310034998874</v>
      </c>
      <c r="AJ13" s="81">
        <f t="shared" si="22"/>
        <v>96.099808414062551</v>
      </c>
    </row>
    <row r="14" spans="1:36" x14ac:dyDescent="0.25">
      <c r="B14" s="83"/>
      <c r="C14" s="84">
        <v>43595</v>
      </c>
      <c r="D14" s="80">
        <v>28</v>
      </c>
      <c r="E14" s="85">
        <v>1020</v>
      </c>
      <c r="F14" s="86">
        <v>20.5</v>
      </c>
      <c r="G14" s="79">
        <v>0</v>
      </c>
      <c r="H14" s="80">
        <v>80</v>
      </c>
      <c r="I14" s="80">
        <v>0</v>
      </c>
      <c r="J14" s="80">
        <f t="shared" si="0"/>
        <v>26.666666666666668</v>
      </c>
      <c r="K14" s="80">
        <f t="shared" si="1"/>
        <v>46.188021535170058</v>
      </c>
      <c r="L14" s="81">
        <f t="shared" si="18"/>
        <v>298.99999999999994</v>
      </c>
      <c r="M14" s="82">
        <f t="shared" si="2"/>
        <v>0</v>
      </c>
      <c r="N14" s="82">
        <f t="shared" si="3"/>
        <v>99.87292426537141</v>
      </c>
      <c r="O14" s="82">
        <f t="shared" si="4"/>
        <v>0</v>
      </c>
      <c r="P14" s="80">
        <f t="shared" si="5"/>
        <v>49.936462132685705</v>
      </c>
      <c r="Q14" s="80">
        <f t="shared" si="6"/>
        <v>57.661659709367292</v>
      </c>
      <c r="R14" s="87">
        <f t="shared" si="19"/>
        <v>559.9125816627386</v>
      </c>
      <c r="S14" s="82">
        <v>0</v>
      </c>
      <c r="T14" s="80">
        <v>54.6</v>
      </c>
      <c r="U14" s="80">
        <v>59.5</v>
      </c>
      <c r="V14" s="80">
        <f t="shared" si="7"/>
        <v>57.05</v>
      </c>
      <c r="W14" s="80">
        <f t="shared" si="8"/>
        <v>33.028825794044408</v>
      </c>
      <c r="X14" s="81">
        <f t="shared" si="23"/>
        <v>430</v>
      </c>
      <c r="Y14" s="82">
        <f t="shared" si="20"/>
        <v>0</v>
      </c>
      <c r="Z14" s="80">
        <f t="shared" si="9"/>
        <v>43.68</v>
      </c>
      <c r="AA14" s="80">
        <f t="shared" si="10"/>
        <v>0</v>
      </c>
      <c r="AB14" s="80">
        <f t="shared" si="11"/>
        <v>14.56</v>
      </c>
      <c r="AC14" s="80">
        <f t="shared" si="12"/>
        <v>25.218659758202854</v>
      </c>
      <c r="AD14" s="87">
        <f t="shared" si="21"/>
        <v>91.537666666666667</v>
      </c>
      <c r="AE14" s="82">
        <f t="shared" si="13"/>
        <v>0</v>
      </c>
      <c r="AF14" s="82">
        <f t="shared" si="14"/>
        <v>54.530616648892796</v>
      </c>
      <c r="AG14" s="82">
        <f t="shared" si="15"/>
        <v>0</v>
      </c>
      <c r="AH14" s="80">
        <f t="shared" si="16"/>
        <v>18.1768722162976</v>
      </c>
      <c r="AI14" s="80">
        <f t="shared" si="17"/>
        <v>31.483266201314546</v>
      </c>
      <c r="AJ14" s="81">
        <f t="shared" si="22"/>
        <v>114.27668063036015</v>
      </c>
    </row>
    <row r="15" spans="1:36" x14ac:dyDescent="0.25">
      <c r="B15" s="83"/>
      <c r="C15" s="84">
        <v>43598</v>
      </c>
      <c r="D15" s="80">
        <v>31</v>
      </c>
      <c r="E15" s="85">
        <v>1020</v>
      </c>
      <c r="F15" s="86">
        <v>20.5</v>
      </c>
      <c r="G15" s="79">
        <v>0</v>
      </c>
      <c r="H15" s="80">
        <v>89</v>
      </c>
      <c r="I15" s="80">
        <v>0</v>
      </c>
      <c r="J15" s="80">
        <f t="shared" si="0"/>
        <v>29.666666666666668</v>
      </c>
      <c r="K15" s="80">
        <f t="shared" si="1"/>
        <v>51.384173957876691</v>
      </c>
      <c r="L15" s="81">
        <f t="shared" si="18"/>
        <v>328.66666666666663</v>
      </c>
      <c r="M15" s="82">
        <f t="shared" si="2"/>
        <v>0</v>
      </c>
      <c r="N15" s="82">
        <f t="shared" si="3"/>
        <v>111.1086282452257</v>
      </c>
      <c r="O15" s="82">
        <f t="shared" si="4"/>
        <v>0</v>
      </c>
      <c r="P15" s="80">
        <f t="shared" si="5"/>
        <v>55.554314122612851</v>
      </c>
      <c r="Q15" s="80">
        <f t="shared" si="6"/>
        <v>64.148596426671119</v>
      </c>
      <c r="R15" s="87">
        <f t="shared" si="19"/>
        <v>615.46689578535143</v>
      </c>
      <c r="S15" s="82">
        <v>0</v>
      </c>
      <c r="T15" s="80">
        <v>52.8</v>
      </c>
      <c r="U15" s="80">
        <v>61.7</v>
      </c>
      <c r="V15" s="80">
        <f t="shared" si="7"/>
        <v>57.25</v>
      </c>
      <c r="W15" s="80">
        <f t="shared" si="8"/>
        <v>33.351511709866067</v>
      </c>
      <c r="X15" s="81">
        <f t="shared" si="23"/>
        <v>487.25</v>
      </c>
      <c r="Y15" s="82">
        <f t="shared" si="20"/>
        <v>0</v>
      </c>
      <c r="Z15" s="80">
        <f t="shared" si="9"/>
        <v>46.991999999999997</v>
      </c>
      <c r="AA15" s="80">
        <f t="shared" si="10"/>
        <v>0</v>
      </c>
      <c r="AB15" s="80">
        <f t="shared" si="11"/>
        <v>15.664</v>
      </c>
      <c r="AC15" s="80">
        <f t="shared" si="12"/>
        <v>27.130843849758893</v>
      </c>
      <c r="AD15" s="87">
        <f t="shared" si="21"/>
        <v>107.20166666666667</v>
      </c>
      <c r="AE15" s="82">
        <f t="shared" si="13"/>
        <v>0</v>
      </c>
      <c r="AF15" s="82">
        <f t="shared" si="14"/>
        <v>58.665355713479165</v>
      </c>
      <c r="AG15" s="82">
        <f t="shared" si="15"/>
        <v>0</v>
      </c>
      <c r="AH15" s="80">
        <f t="shared" si="16"/>
        <v>19.555118571159721</v>
      </c>
      <c r="AI15" s="80">
        <f t="shared" si="17"/>
        <v>33.870458913282349</v>
      </c>
      <c r="AJ15" s="81">
        <f t="shared" si="22"/>
        <v>133.83179920151986</v>
      </c>
    </row>
    <row r="16" spans="1:36" x14ac:dyDescent="0.25">
      <c r="B16" s="83"/>
      <c r="C16" s="84">
        <v>43600</v>
      </c>
      <c r="D16" s="80">
        <v>33</v>
      </c>
      <c r="E16" s="85">
        <v>1020</v>
      </c>
      <c r="F16" s="86">
        <v>20.5</v>
      </c>
      <c r="G16" s="79">
        <v>0</v>
      </c>
      <c r="H16" s="80">
        <v>71</v>
      </c>
      <c r="I16" s="80">
        <v>0</v>
      </c>
      <c r="J16" s="80">
        <f t="shared" si="0"/>
        <v>23.666666666666668</v>
      </c>
      <c r="K16" s="80">
        <f t="shared" si="1"/>
        <v>40.991869112463434</v>
      </c>
      <c r="L16" s="81">
        <f t="shared" si="18"/>
        <v>352.33333333333331</v>
      </c>
      <c r="M16" s="82">
        <f t="shared" si="2"/>
        <v>0</v>
      </c>
      <c r="N16" s="82">
        <f t="shared" si="3"/>
        <v>88.637220285517131</v>
      </c>
      <c r="O16" s="82">
        <f t="shared" si="4"/>
        <v>0</v>
      </c>
      <c r="P16" s="80">
        <f t="shared" si="5"/>
        <v>44.318610142758565</v>
      </c>
      <c r="Q16" s="80">
        <f t="shared" si="6"/>
        <v>51.174722992063472</v>
      </c>
      <c r="R16" s="87">
        <f t="shared" si="19"/>
        <v>659.78550592810996</v>
      </c>
      <c r="S16" s="82">
        <v>0</v>
      </c>
      <c r="T16" s="80">
        <v>54.3</v>
      </c>
      <c r="U16" s="80">
        <v>56.2</v>
      </c>
      <c r="V16" s="80">
        <f t="shared" si="7"/>
        <v>55.25</v>
      </c>
      <c r="W16" s="80">
        <f t="shared" si="8"/>
        <v>31.912745625115576</v>
      </c>
      <c r="X16" s="81">
        <f t="shared" si="23"/>
        <v>542.5</v>
      </c>
      <c r="Y16" s="82">
        <f t="shared" si="20"/>
        <v>0</v>
      </c>
      <c r="Z16" s="80">
        <f t="shared" si="9"/>
        <v>38.552999999999997</v>
      </c>
      <c r="AA16" s="80">
        <f t="shared" si="10"/>
        <v>0</v>
      </c>
      <c r="AB16" s="80">
        <f t="shared" si="11"/>
        <v>12.850999999999999</v>
      </c>
      <c r="AC16" s="80">
        <f t="shared" si="12"/>
        <v>22.258584928067641</v>
      </c>
      <c r="AD16" s="87">
        <f t="shared" si="21"/>
        <v>120.05266666666667</v>
      </c>
      <c r="AE16" s="82">
        <f t="shared" si="13"/>
        <v>0</v>
      </c>
      <c r="AF16" s="82">
        <f t="shared" si="14"/>
        <v>48.1300106150358</v>
      </c>
      <c r="AG16" s="82">
        <f t="shared" si="15"/>
        <v>0</v>
      </c>
      <c r="AH16" s="80">
        <f t="shared" si="16"/>
        <v>16.043336871678601</v>
      </c>
      <c r="AI16" s="80">
        <f t="shared" si="17"/>
        <v>27.787874584690464</v>
      </c>
      <c r="AJ16" s="81">
        <f t="shared" si="22"/>
        <v>149.87513607319846</v>
      </c>
    </row>
    <row r="17" spans="1:36" x14ac:dyDescent="0.25">
      <c r="B17" s="83"/>
      <c r="C17" s="84">
        <v>43602</v>
      </c>
      <c r="D17" s="80">
        <v>35</v>
      </c>
      <c r="E17" s="85">
        <v>1020</v>
      </c>
      <c r="F17" s="86">
        <v>20.5</v>
      </c>
      <c r="G17" s="79">
        <v>0</v>
      </c>
      <c r="H17" s="80">
        <v>50</v>
      </c>
      <c r="I17" s="80">
        <v>100</v>
      </c>
      <c r="J17" s="80">
        <f t="shared" si="0"/>
        <v>50</v>
      </c>
      <c r="K17" s="80">
        <f t="shared" si="1"/>
        <v>50</v>
      </c>
      <c r="L17" s="81">
        <f t="shared" si="18"/>
        <v>402.33333333333331</v>
      </c>
      <c r="M17" s="82">
        <f t="shared" si="2"/>
        <v>0</v>
      </c>
      <c r="N17" s="82">
        <f t="shared" si="3"/>
        <v>62.420577665857138</v>
      </c>
      <c r="O17" s="82">
        <f t="shared" si="4"/>
        <v>124.84115533171428</v>
      </c>
      <c r="P17" s="80">
        <f t="shared" si="5"/>
        <v>93.630866498785707</v>
      </c>
      <c r="Q17" s="80">
        <f t="shared" si="6"/>
        <v>62.420577665857131</v>
      </c>
      <c r="R17" s="87">
        <f t="shared" si="19"/>
        <v>753.41637242689569</v>
      </c>
      <c r="S17" s="82">
        <v>0</v>
      </c>
      <c r="T17" s="80">
        <v>44.2</v>
      </c>
      <c r="U17" s="80">
        <v>37</v>
      </c>
      <c r="V17" s="80">
        <f t="shared" si="7"/>
        <v>40.6</v>
      </c>
      <c r="W17" s="80">
        <f t="shared" si="8"/>
        <v>23.71525528712127</v>
      </c>
      <c r="X17" s="81">
        <f t="shared" si="23"/>
        <v>583.1</v>
      </c>
      <c r="Y17" s="82">
        <f t="shared" si="20"/>
        <v>0</v>
      </c>
      <c r="Z17" s="80">
        <f t="shared" si="9"/>
        <v>22.1</v>
      </c>
      <c r="AA17" s="80">
        <f t="shared" si="10"/>
        <v>37</v>
      </c>
      <c r="AB17" s="80">
        <f t="shared" si="11"/>
        <v>19.7</v>
      </c>
      <c r="AC17" s="80">
        <f t="shared" si="12"/>
        <v>18.616390627616301</v>
      </c>
      <c r="AD17" s="87">
        <f t="shared" si="21"/>
        <v>139.75266666666667</v>
      </c>
      <c r="AE17" s="82">
        <f t="shared" si="13"/>
        <v>0</v>
      </c>
      <c r="AF17" s="82">
        <f t="shared" si="14"/>
        <v>27.589895328308852</v>
      </c>
      <c r="AG17" s="82">
        <f t="shared" si="15"/>
        <v>46.191227472734283</v>
      </c>
      <c r="AH17" s="80">
        <f t="shared" si="16"/>
        <v>24.593707600347713</v>
      </c>
      <c r="AI17" s="80">
        <f t="shared" si="17"/>
        <v>23.240917140581157</v>
      </c>
      <c r="AJ17" s="81">
        <f t="shared" si="22"/>
        <v>174.46884367354619</v>
      </c>
    </row>
    <row r="18" spans="1:36" x14ac:dyDescent="0.25">
      <c r="B18" s="83"/>
      <c r="C18" s="84">
        <v>43605</v>
      </c>
      <c r="D18" s="80">
        <v>38</v>
      </c>
      <c r="E18" s="85">
        <v>1020</v>
      </c>
      <c r="F18" s="86">
        <v>20.5</v>
      </c>
      <c r="G18" s="79">
        <v>0</v>
      </c>
      <c r="H18" s="80">
        <v>132</v>
      </c>
      <c r="I18" s="80">
        <v>70</v>
      </c>
      <c r="J18" s="80">
        <f t="shared" si="0"/>
        <v>67.333333333333329</v>
      </c>
      <c r="K18" s="80">
        <f t="shared" si="1"/>
        <v>66.040391680647474</v>
      </c>
      <c r="L18" s="81">
        <f t="shared" si="18"/>
        <v>469.66666666666663</v>
      </c>
      <c r="M18" s="82">
        <f t="shared" si="2"/>
        <v>0</v>
      </c>
      <c r="N18" s="82">
        <f t="shared" si="3"/>
        <v>164.79032503786283</v>
      </c>
      <c r="O18" s="82">
        <f t="shared" si="4"/>
        <v>87.38880873219999</v>
      </c>
      <c r="P18" s="80">
        <f t="shared" si="5"/>
        <v>126.08956688503142</v>
      </c>
      <c r="Q18" s="80">
        <f t="shared" si="6"/>
        <v>82.445587959709613</v>
      </c>
      <c r="R18" s="87">
        <f t="shared" si="19"/>
        <v>879.50593931192714</v>
      </c>
      <c r="S18" s="82">
        <v>0</v>
      </c>
      <c r="T18" s="80">
        <v>31.5</v>
      </c>
      <c r="U18" s="80">
        <v>63.6</v>
      </c>
      <c r="V18" s="80">
        <f t="shared" si="7"/>
        <v>47.55</v>
      </c>
      <c r="W18" s="80">
        <f t="shared" si="8"/>
        <v>31.800471694614849</v>
      </c>
      <c r="X18" s="81">
        <f t="shared" si="23"/>
        <v>630.65</v>
      </c>
      <c r="Y18" s="82">
        <f t="shared" si="20"/>
        <v>0</v>
      </c>
      <c r="Z18" s="80">
        <f t="shared" si="9"/>
        <v>41.58</v>
      </c>
      <c r="AA18" s="80">
        <f t="shared" si="10"/>
        <v>44.52</v>
      </c>
      <c r="AB18" s="80">
        <f t="shared" si="11"/>
        <v>28.7</v>
      </c>
      <c r="AC18" s="80">
        <f t="shared" si="12"/>
        <v>24.898361391866739</v>
      </c>
      <c r="AD18" s="87">
        <f t="shared" si="21"/>
        <v>168.45266666666666</v>
      </c>
      <c r="AE18" s="82">
        <f t="shared" si="13"/>
        <v>0</v>
      </c>
      <c r="AF18" s="82">
        <f t="shared" si="14"/>
        <v>51.908952386926792</v>
      </c>
      <c r="AG18" s="82">
        <f t="shared" si="15"/>
        <v>55.579282353679197</v>
      </c>
      <c r="AH18" s="80">
        <f t="shared" si="16"/>
        <v>35.829411580201999</v>
      </c>
      <c r="AI18" s="80">
        <f t="shared" si="17"/>
        <v>31.083402020271929</v>
      </c>
      <c r="AJ18" s="81">
        <f t="shared" si="22"/>
        <v>210.29825525374818</v>
      </c>
    </row>
    <row r="19" spans="1:36" x14ac:dyDescent="0.25">
      <c r="B19" s="83"/>
      <c r="C19" s="84">
        <v>43607</v>
      </c>
      <c r="D19" s="80">
        <v>40</v>
      </c>
      <c r="E19" s="85">
        <v>1020</v>
      </c>
      <c r="F19" s="86">
        <v>20.5</v>
      </c>
      <c r="G19" s="79">
        <v>0</v>
      </c>
      <c r="H19" s="80">
        <v>88</v>
      </c>
      <c r="I19" s="80">
        <v>80</v>
      </c>
      <c r="J19" s="80">
        <f t="shared" si="0"/>
        <v>56</v>
      </c>
      <c r="K19" s="80">
        <f t="shared" si="1"/>
        <v>48.662100242385755</v>
      </c>
      <c r="L19" s="81">
        <f t="shared" si="18"/>
        <v>525.66666666666663</v>
      </c>
      <c r="M19" s="82">
        <f t="shared" si="2"/>
        <v>0</v>
      </c>
      <c r="N19" s="82">
        <f t="shared" si="3"/>
        <v>109.86021669190856</v>
      </c>
      <c r="O19" s="82">
        <f t="shared" si="4"/>
        <v>99.87292426537141</v>
      </c>
      <c r="P19" s="80">
        <f t="shared" si="5"/>
        <v>104.86657047863999</v>
      </c>
      <c r="Q19" s="80">
        <f t="shared" si="6"/>
        <v>60.750328151271319</v>
      </c>
      <c r="R19" s="87">
        <f t="shared" si="19"/>
        <v>984.37250979056716</v>
      </c>
      <c r="S19" s="82">
        <v>0</v>
      </c>
      <c r="T19" s="80">
        <v>46.8</v>
      </c>
      <c r="U19" s="80">
        <v>55.2</v>
      </c>
      <c r="V19" s="80">
        <f t="shared" si="7"/>
        <v>51</v>
      </c>
      <c r="W19" s="80">
        <f t="shared" si="8"/>
        <v>29.74289831203409</v>
      </c>
      <c r="X19" s="81">
        <f t="shared" si="23"/>
        <v>681.65</v>
      </c>
      <c r="Y19" s="82">
        <f t="shared" si="20"/>
        <v>0</v>
      </c>
      <c r="Z19" s="80">
        <f t="shared" si="9"/>
        <v>41.183999999999997</v>
      </c>
      <c r="AA19" s="80">
        <f t="shared" si="10"/>
        <v>44.16</v>
      </c>
      <c r="AB19" s="80">
        <f t="shared" si="11"/>
        <v>28.447999999999997</v>
      </c>
      <c r="AC19" s="80">
        <f t="shared" si="12"/>
        <v>24.681585686499155</v>
      </c>
      <c r="AD19" s="87">
        <f t="shared" si="21"/>
        <v>196.90066666666667</v>
      </c>
      <c r="AE19" s="82">
        <f t="shared" si="13"/>
        <v>0</v>
      </c>
      <c r="AF19" s="82">
        <f t="shared" si="14"/>
        <v>51.414581411813209</v>
      </c>
      <c r="AG19" s="82">
        <f t="shared" si="15"/>
        <v>55.12985419448502</v>
      </c>
      <c r="AH19" s="80">
        <f t="shared" si="16"/>
        <v>35.514811868766081</v>
      </c>
      <c r="AI19" s="80">
        <f t="shared" si="17"/>
        <v>30.812776725212562</v>
      </c>
      <c r="AJ19" s="81">
        <f t="shared" si="22"/>
        <v>245.81306712251427</v>
      </c>
    </row>
    <row r="20" spans="1:36" x14ac:dyDescent="0.25">
      <c r="B20" s="83"/>
      <c r="C20" s="84">
        <v>43609</v>
      </c>
      <c r="D20" s="80">
        <v>42</v>
      </c>
      <c r="E20" s="85">
        <v>1020</v>
      </c>
      <c r="F20" s="86">
        <v>20.5</v>
      </c>
      <c r="G20" s="79">
        <v>0</v>
      </c>
      <c r="H20" s="80">
        <v>40</v>
      </c>
      <c r="I20" s="80">
        <v>69</v>
      </c>
      <c r="J20" s="80">
        <f t="shared" si="0"/>
        <v>36.333333333333336</v>
      </c>
      <c r="K20" s="80">
        <f t="shared" si="1"/>
        <v>34.645827069552446</v>
      </c>
      <c r="L20" s="81">
        <f t="shared" si="18"/>
        <v>562</v>
      </c>
      <c r="M20" s="82">
        <f t="shared" si="2"/>
        <v>0</v>
      </c>
      <c r="N20" s="82">
        <f t="shared" si="3"/>
        <v>49.936462132685705</v>
      </c>
      <c r="O20" s="82">
        <f t="shared" si="4"/>
        <v>86.14039717888285</v>
      </c>
      <c r="P20" s="80">
        <f t="shared" si="5"/>
        <v>68.038429655784284</v>
      </c>
      <c r="Q20" s="80">
        <f t="shared" si="6"/>
        <v>43.252250787857086</v>
      </c>
      <c r="R20" s="87">
        <f t="shared" si="19"/>
        <v>1052.4109394463514</v>
      </c>
      <c r="S20" s="82">
        <v>0</v>
      </c>
      <c r="T20" s="80">
        <v>84.9</v>
      </c>
      <c r="U20" s="80">
        <v>78.400000000000006</v>
      </c>
      <c r="V20" s="80">
        <f t="shared" si="7"/>
        <v>81.650000000000006</v>
      </c>
      <c r="W20" s="80">
        <f t="shared" si="8"/>
        <v>47.252548432156907</v>
      </c>
      <c r="X20" s="81">
        <f t="shared" si="23"/>
        <v>763.3</v>
      </c>
      <c r="Y20" s="82">
        <f t="shared" si="20"/>
        <v>0</v>
      </c>
      <c r="Z20" s="80">
        <f t="shared" si="9"/>
        <v>33.96</v>
      </c>
      <c r="AA20" s="80">
        <f t="shared" si="10"/>
        <v>54.096000000000004</v>
      </c>
      <c r="AB20" s="80">
        <f t="shared" si="11"/>
        <v>29.352000000000004</v>
      </c>
      <c r="AC20" s="80">
        <f t="shared" si="12"/>
        <v>27.340803792134565</v>
      </c>
      <c r="AD20" s="87">
        <f t="shared" si="21"/>
        <v>226.25266666666667</v>
      </c>
      <c r="AE20" s="82">
        <f t="shared" si="13"/>
        <v>0</v>
      </c>
      <c r="AF20" s="82">
        <f t="shared" si="14"/>
        <v>42.39605635065017</v>
      </c>
      <c r="AG20" s="82">
        <f t="shared" si="15"/>
        <v>67.534071388244158</v>
      </c>
      <c r="AH20" s="80">
        <f t="shared" si="16"/>
        <v>36.643375912964778</v>
      </c>
      <c r="AI20" s="80">
        <f t="shared" si="17"/>
        <v>34.132575331077945</v>
      </c>
      <c r="AJ20" s="81">
        <f t="shared" si="22"/>
        <v>282.45644303547903</v>
      </c>
    </row>
    <row r="21" spans="1:36" x14ac:dyDescent="0.25">
      <c r="B21" s="83"/>
      <c r="C21" s="84">
        <v>43612</v>
      </c>
      <c r="D21" s="80">
        <v>45</v>
      </c>
      <c r="E21" s="85">
        <v>1020</v>
      </c>
      <c r="F21" s="86">
        <v>20.5</v>
      </c>
      <c r="G21" s="79">
        <v>0</v>
      </c>
      <c r="H21" s="80">
        <v>95</v>
      </c>
      <c r="I21" s="80">
        <v>80</v>
      </c>
      <c r="J21" s="80">
        <f t="shared" si="0"/>
        <v>58.333333333333336</v>
      </c>
      <c r="K21" s="80">
        <f t="shared" si="1"/>
        <v>51.071844820148534</v>
      </c>
      <c r="L21" s="81">
        <f t="shared" si="18"/>
        <v>620.33333333333337</v>
      </c>
      <c r="M21" s="82">
        <f t="shared" si="2"/>
        <v>0</v>
      </c>
      <c r="N21" s="82">
        <f t="shared" si="3"/>
        <v>118.59909756512856</v>
      </c>
      <c r="O21" s="82">
        <f t="shared" si="4"/>
        <v>99.87292426537141</v>
      </c>
      <c r="P21" s="80">
        <f t="shared" si="5"/>
        <v>109.23601091524998</v>
      </c>
      <c r="Q21" s="80">
        <f t="shared" si="6"/>
        <v>63.758681122693723</v>
      </c>
      <c r="R21" s="87">
        <f t="shared" si="19"/>
        <v>1161.6469503616015</v>
      </c>
      <c r="S21" s="82">
        <v>0</v>
      </c>
      <c r="T21" s="80">
        <v>61</v>
      </c>
      <c r="U21" s="80">
        <v>57.5</v>
      </c>
      <c r="V21" s="80">
        <f t="shared" si="7"/>
        <v>59.25</v>
      </c>
      <c r="W21" s="80">
        <f t="shared" si="8"/>
        <v>34.252737116907902</v>
      </c>
      <c r="X21" s="81">
        <f t="shared" si="23"/>
        <v>822.55</v>
      </c>
      <c r="Y21" s="82">
        <f t="shared" si="20"/>
        <v>0</v>
      </c>
      <c r="Z21" s="80">
        <f t="shared" si="9"/>
        <v>57.95</v>
      </c>
      <c r="AA21" s="80">
        <f t="shared" si="10"/>
        <v>46</v>
      </c>
      <c r="AB21" s="80">
        <f t="shared" si="11"/>
        <v>34.65</v>
      </c>
      <c r="AC21" s="80">
        <f t="shared" si="12"/>
        <v>30.596854413485058</v>
      </c>
      <c r="AD21" s="87">
        <f t="shared" si="21"/>
        <v>260.90266666666668</v>
      </c>
      <c r="AE21" s="82">
        <f t="shared" si="13"/>
        <v>0</v>
      </c>
      <c r="AF21" s="82">
        <f t="shared" si="14"/>
        <v>72.345449514728429</v>
      </c>
      <c r="AG21" s="82">
        <f t="shared" si="15"/>
        <v>57.426931452588569</v>
      </c>
      <c r="AH21" s="80">
        <f t="shared" si="16"/>
        <v>43.257460322438995</v>
      </c>
      <c r="AI21" s="80">
        <f t="shared" si="17"/>
        <v>38.197466544957365</v>
      </c>
      <c r="AJ21" s="81">
        <f t="shared" si="22"/>
        <v>325.71390335791801</v>
      </c>
    </row>
    <row r="22" spans="1:36" x14ac:dyDescent="0.25">
      <c r="B22" s="83"/>
      <c r="C22" s="84"/>
      <c r="D22" s="80"/>
      <c r="E22" s="85"/>
      <c r="F22" s="86"/>
      <c r="G22" s="79"/>
      <c r="H22" s="80">
        <f>SUM(H3:H21)</f>
        <v>1047</v>
      </c>
      <c r="I22" s="80">
        <f>SUM(I3:I21)</f>
        <v>814</v>
      </c>
      <c r="J22" s="80"/>
      <c r="K22" s="80"/>
      <c r="L22" s="81"/>
      <c r="M22" s="82"/>
      <c r="N22" s="82">
        <f>SUM(N3:N21)</f>
        <v>1307.0868963230487</v>
      </c>
      <c r="O22" s="82">
        <f>SUM(O3:O21)</f>
        <v>1016.2070044001541</v>
      </c>
      <c r="P22" s="80">
        <f t="shared" si="5"/>
        <v>1161.6469503616013</v>
      </c>
      <c r="Q22" s="80"/>
      <c r="R22" s="87"/>
      <c r="S22" s="82"/>
      <c r="T22" s="80"/>
      <c r="U22" s="80"/>
      <c r="V22" s="80"/>
      <c r="W22" s="80"/>
      <c r="X22" s="81"/>
      <c r="Y22" s="82"/>
      <c r="Z22" s="80"/>
      <c r="AA22" s="80"/>
      <c r="AB22" s="80"/>
      <c r="AC22" s="80"/>
      <c r="AD22" s="87"/>
      <c r="AE22" s="82"/>
      <c r="AF22" s="82">
        <f>SUM(AF3:AF21)</f>
        <v>566.23453776873657</v>
      </c>
      <c r="AG22" s="82">
        <f>SUM(AG3:AG21)</f>
        <v>410.90717230501764</v>
      </c>
      <c r="AH22" s="80"/>
      <c r="AI22" s="80"/>
      <c r="AJ22" s="81"/>
    </row>
    <row r="23" spans="1:36" x14ac:dyDescent="0.25">
      <c r="B23" s="83"/>
      <c r="C23" s="84"/>
      <c r="D23" s="80"/>
      <c r="E23" s="85"/>
      <c r="F23" s="86"/>
      <c r="G23" s="79"/>
      <c r="H23" s="80"/>
      <c r="I23" s="80"/>
      <c r="J23" s="80"/>
      <c r="K23" s="80"/>
      <c r="L23" s="81"/>
      <c r="M23" s="82"/>
      <c r="N23" s="82"/>
      <c r="O23" s="82"/>
      <c r="P23" s="80"/>
      <c r="Q23" s="80"/>
      <c r="R23" s="87"/>
      <c r="S23" s="82"/>
      <c r="T23" s="80"/>
      <c r="U23" s="80"/>
      <c r="V23" s="80"/>
      <c r="W23" s="80"/>
      <c r="X23" s="81"/>
      <c r="Y23" s="82"/>
      <c r="Z23" s="80"/>
      <c r="AA23" s="80"/>
      <c r="AB23" s="80"/>
      <c r="AC23" s="80"/>
      <c r="AD23" s="87"/>
      <c r="AE23" s="82"/>
      <c r="AF23" s="82"/>
      <c r="AG23" s="82"/>
      <c r="AH23" s="80"/>
      <c r="AI23" s="80"/>
      <c r="AJ23" s="81"/>
    </row>
    <row r="24" spans="1:36" x14ac:dyDescent="0.25">
      <c r="B24" s="83"/>
      <c r="C24" s="84"/>
      <c r="D24" s="80"/>
      <c r="E24" s="85"/>
      <c r="F24" s="86"/>
      <c r="G24" s="79"/>
      <c r="H24" s="80"/>
      <c r="I24" s="80"/>
      <c r="J24" s="80"/>
      <c r="K24" s="80"/>
      <c r="L24" s="81"/>
      <c r="M24" s="82"/>
      <c r="N24" s="82"/>
      <c r="O24" s="82"/>
      <c r="P24" s="80"/>
      <c r="Q24" s="80"/>
      <c r="R24" s="87"/>
      <c r="S24" s="82"/>
      <c r="T24" s="80"/>
      <c r="U24" s="80"/>
      <c r="V24" s="80"/>
      <c r="W24" s="80"/>
      <c r="X24" s="81"/>
      <c r="Y24" s="82"/>
      <c r="Z24" s="80"/>
      <c r="AA24" s="80"/>
      <c r="AB24" s="80"/>
      <c r="AC24" s="80"/>
      <c r="AD24" s="87"/>
      <c r="AE24" s="82"/>
      <c r="AF24" s="82"/>
      <c r="AG24" s="82"/>
      <c r="AH24" s="80"/>
      <c r="AI24" s="80"/>
      <c r="AJ24" s="81"/>
    </row>
    <row r="25" spans="1:36" ht="22" thickBot="1" x14ac:dyDescent="0.3">
      <c r="B25" s="83"/>
      <c r="C25" s="89"/>
      <c r="D25" s="90"/>
      <c r="E25" s="85"/>
      <c r="F25" s="86"/>
      <c r="G25" s="79"/>
      <c r="H25" s="80"/>
      <c r="I25" s="80"/>
      <c r="J25" s="80"/>
      <c r="K25" s="80"/>
      <c r="L25" s="81"/>
      <c r="M25" s="82"/>
      <c r="N25" s="82"/>
      <c r="O25" s="82"/>
      <c r="P25" s="80"/>
      <c r="Q25" s="80"/>
      <c r="R25" s="87"/>
      <c r="S25" s="82"/>
      <c r="T25" s="80"/>
      <c r="U25" s="80"/>
      <c r="V25" s="80"/>
      <c r="W25" s="80"/>
      <c r="X25" s="81"/>
      <c r="Y25" s="82"/>
      <c r="Z25" s="80"/>
      <c r="AA25" s="80"/>
      <c r="AB25" s="80"/>
      <c r="AC25" s="80"/>
      <c r="AD25" s="87"/>
      <c r="AE25" s="82"/>
      <c r="AF25" s="82"/>
      <c r="AG25" s="82"/>
      <c r="AH25" s="80"/>
      <c r="AI25" s="80"/>
      <c r="AJ25" s="81"/>
    </row>
    <row r="26" spans="1:36" ht="22" thickBot="1" x14ac:dyDescent="0.3">
      <c r="A26" s="72" t="s">
        <v>16</v>
      </c>
      <c r="B26" s="91"/>
      <c r="C26" s="92">
        <v>43567</v>
      </c>
      <c r="D26" s="93">
        <v>0</v>
      </c>
      <c r="E26" s="85">
        <v>1020</v>
      </c>
      <c r="F26" s="86">
        <v>20.5</v>
      </c>
      <c r="G26" s="94">
        <v>0</v>
      </c>
      <c r="H26" s="95">
        <v>0</v>
      </c>
      <c r="I26" s="95">
        <v>0</v>
      </c>
      <c r="J26" s="95">
        <f t="shared" si="0"/>
        <v>0</v>
      </c>
      <c r="K26" s="95">
        <f t="shared" si="1"/>
        <v>0</v>
      </c>
      <c r="L26" s="81">
        <f>J26</f>
        <v>0</v>
      </c>
      <c r="M26" s="96">
        <f>((E26*G26)/((273.15+F26)*760))*273.15</f>
        <v>0</v>
      </c>
      <c r="N26" s="96">
        <f>((E26*H26)/((273.15+F26)*760))*273.15</f>
        <v>0</v>
      </c>
      <c r="O26" s="96">
        <f>((E26*I26)/((273.15+F26)*760))*273.15</f>
        <v>0</v>
      </c>
      <c r="P26" s="95">
        <f t="shared" ref="P26:P65" si="24">AVERAGE(M26:O26)</f>
        <v>0</v>
      </c>
      <c r="Q26" s="95">
        <f t="shared" si="6"/>
        <v>0</v>
      </c>
      <c r="R26" s="97">
        <f>P26</f>
        <v>0</v>
      </c>
      <c r="S26" s="96">
        <v>0</v>
      </c>
      <c r="T26" s="95">
        <v>0</v>
      </c>
      <c r="U26" s="95">
        <v>0</v>
      </c>
      <c r="V26" s="95">
        <f t="shared" ref="V26:V65" si="25">AVERAGE(S26:U26)</f>
        <v>0</v>
      </c>
      <c r="W26" s="95">
        <f t="shared" si="8"/>
        <v>0</v>
      </c>
      <c r="X26" s="97">
        <f>V26</f>
        <v>0</v>
      </c>
      <c r="Y26" s="96">
        <f t="shared" si="20"/>
        <v>0</v>
      </c>
      <c r="Z26" s="95">
        <f t="shared" si="9"/>
        <v>0</v>
      </c>
      <c r="AA26" s="95">
        <f t="shared" si="10"/>
        <v>0</v>
      </c>
      <c r="AB26" s="95">
        <f t="shared" si="11"/>
        <v>0</v>
      </c>
      <c r="AC26" s="95">
        <f t="shared" si="12"/>
        <v>0</v>
      </c>
      <c r="AD26" s="87">
        <f>AB26</f>
        <v>0</v>
      </c>
      <c r="AE26" s="96">
        <f>((E26*Y26)/((273.15+F26)*760))*273.15</f>
        <v>0</v>
      </c>
      <c r="AF26" s="96">
        <f>((E26*Z26)/((273.15+F26)*760))*273.15</f>
        <v>0</v>
      </c>
      <c r="AG26" s="96">
        <f>((E26*AA26)/((273.15+F26)*760))*273.15</f>
        <v>0</v>
      </c>
      <c r="AH26" s="95">
        <f t="shared" si="16"/>
        <v>0</v>
      </c>
      <c r="AI26" s="95">
        <f t="shared" si="17"/>
        <v>0</v>
      </c>
      <c r="AJ26" s="81">
        <f>AH26</f>
        <v>0</v>
      </c>
    </row>
    <row r="27" spans="1:36" ht="22" thickBot="1" x14ac:dyDescent="0.3">
      <c r="B27" s="91"/>
      <c r="C27" s="92">
        <v>43570</v>
      </c>
      <c r="D27" s="93">
        <v>3</v>
      </c>
      <c r="E27" s="85">
        <v>1020</v>
      </c>
      <c r="F27" s="86">
        <v>20.5</v>
      </c>
      <c r="G27" s="98">
        <v>0</v>
      </c>
      <c r="H27" s="99">
        <v>0</v>
      </c>
      <c r="I27" s="99">
        <v>0</v>
      </c>
      <c r="J27" s="93">
        <f t="shared" si="0"/>
        <v>0</v>
      </c>
      <c r="K27" s="93">
        <f t="shared" si="1"/>
        <v>0</v>
      </c>
      <c r="L27" s="81">
        <f t="shared" si="18"/>
        <v>0</v>
      </c>
      <c r="M27" s="100">
        <f>((E27*G27)/((273.15+F27)*760))*273.15</f>
        <v>0</v>
      </c>
      <c r="N27" s="100">
        <f>((E27*H27)/((273.15+F27)*760))*273.15</f>
        <v>0</v>
      </c>
      <c r="O27" s="100">
        <f>((E27*I27)/((273.15+F27)*760))*273.15</f>
        <v>0</v>
      </c>
      <c r="P27" s="93">
        <f t="shared" si="24"/>
        <v>0</v>
      </c>
      <c r="Q27" s="93">
        <f t="shared" si="6"/>
        <v>0</v>
      </c>
      <c r="R27" s="97">
        <f>R26+P27</f>
        <v>0</v>
      </c>
      <c r="S27" s="100">
        <v>0</v>
      </c>
      <c r="T27" s="93">
        <v>0</v>
      </c>
      <c r="U27" s="93">
        <v>0</v>
      </c>
      <c r="V27" s="93">
        <f t="shared" si="25"/>
        <v>0</v>
      </c>
      <c r="W27" s="93">
        <f t="shared" si="8"/>
        <v>0</v>
      </c>
      <c r="X27" s="81">
        <f t="shared" si="23"/>
        <v>0</v>
      </c>
      <c r="Y27" s="100">
        <f t="shared" si="20"/>
        <v>0</v>
      </c>
      <c r="Z27" s="93">
        <f t="shared" si="9"/>
        <v>0</v>
      </c>
      <c r="AA27" s="93">
        <f t="shared" si="10"/>
        <v>0</v>
      </c>
      <c r="AB27" s="93">
        <f t="shared" si="11"/>
        <v>0</v>
      </c>
      <c r="AC27" s="93">
        <f t="shared" si="12"/>
        <v>0</v>
      </c>
      <c r="AD27" s="87">
        <f t="shared" si="21"/>
        <v>0</v>
      </c>
      <c r="AE27" s="100">
        <f>((E27*Y27)/((273.15+F27)*760))*273.15</f>
        <v>0</v>
      </c>
      <c r="AF27" s="100">
        <f>((E27*Z27)/((273.15+F27)*760))*273.15</f>
        <v>0</v>
      </c>
      <c r="AG27" s="100">
        <f>((E27*AA27)/((273.15+F27)*760))*273.15</f>
        <v>0</v>
      </c>
      <c r="AH27" s="93">
        <f t="shared" si="16"/>
        <v>0</v>
      </c>
      <c r="AI27" s="93">
        <f t="shared" si="17"/>
        <v>0</v>
      </c>
      <c r="AJ27" s="81">
        <f t="shared" si="22"/>
        <v>0</v>
      </c>
    </row>
    <row r="28" spans="1:36" ht="22" thickBot="1" x14ac:dyDescent="0.3">
      <c r="B28" s="91"/>
      <c r="C28" s="92">
        <v>43574</v>
      </c>
      <c r="D28" s="93">
        <v>7</v>
      </c>
      <c r="E28" s="85">
        <v>1020</v>
      </c>
      <c r="F28" s="86">
        <v>20.5</v>
      </c>
      <c r="G28" s="101">
        <v>32</v>
      </c>
      <c r="H28" s="93">
        <v>0</v>
      </c>
      <c r="I28" s="93">
        <v>0</v>
      </c>
      <c r="J28" s="93">
        <f t="shared" si="0"/>
        <v>10.666666666666666</v>
      </c>
      <c r="K28" s="93">
        <f t="shared" si="1"/>
        <v>18.475208614068027</v>
      </c>
      <c r="L28" s="81">
        <f t="shared" si="18"/>
        <v>10.666666666666666</v>
      </c>
      <c r="M28" s="100">
        <f t="shared" si="2"/>
        <v>39.949169706148567</v>
      </c>
      <c r="N28" s="100">
        <f t="shared" si="3"/>
        <v>0</v>
      </c>
      <c r="O28" s="100">
        <f t="shared" si="4"/>
        <v>0</v>
      </c>
      <c r="P28" s="93">
        <f t="shared" si="24"/>
        <v>13.316389902049522</v>
      </c>
      <c r="Q28" s="93">
        <f t="shared" si="6"/>
        <v>23.064663883746917</v>
      </c>
      <c r="R28" s="97">
        <f t="shared" ref="R28:R44" si="26">R27+P28</f>
        <v>13.316389902049522</v>
      </c>
      <c r="S28" s="100">
        <v>0</v>
      </c>
      <c r="T28" s="93">
        <v>0</v>
      </c>
      <c r="U28" s="93">
        <v>0</v>
      </c>
      <c r="V28" s="93">
        <f t="shared" si="25"/>
        <v>0</v>
      </c>
      <c r="W28" s="93">
        <f t="shared" si="8"/>
        <v>0</v>
      </c>
      <c r="X28" s="81">
        <f t="shared" si="23"/>
        <v>0</v>
      </c>
      <c r="Y28" s="100">
        <f t="shared" si="20"/>
        <v>0</v>
      </c>
      <c r="Z28" s="93">
        <f t="shared" si="9"/>
        <v>0</v>
      </c>
      <c r="AA28" s="93">
        <f t="shared" si="10"/>
        <v>0</v>
      </c>
      <c r="AB28" s="93">
        <f t="shared" si="11"/>
        <v>0</v>
      </c>
      <c r="AC28" s="93">
        <f t="shared" si="12"/>
        <v>0</v>
      </c>
      <c r="AD28" s="87">
        <f t="shared" si="21"/>
        <v>0</v>
      </c>
      <c r="AE28" s="100">
        <f t="shared" si="13"/>
        <v>0</v>
      </c>
      <c r="AF28" s="100">
        <f t="shared" si="14"/>
        <v>0</v>
      </c>
      <c r="AG28" s="100">
        <f t="shared" si="15"/>
        <v>0</v>
      </c>
      <c r="AH28" s="93">
        <f t="shared" si="16"/>
        <v>0</v>
      </c>
      <c r="AI28" s="93">
        <f t="shared" si="17"/>
        <v>0</v>
      </c>
      <c r="AJ28" s="81">
        <f t="shared" si="22"/>
        <v>0</v>
      </c>
    </row>
    <row r="29" spans="1:36" ht="22" thickBot="1" x14ac:dyDescent="0.3">
      <c r="B29" s="91"/>
      <c r="C29" s="92">
        <v>43577</v>
      </c>
      <c r="D29" s="93">
        <v>10</v>
      </c>
      <c r="E29" s="85">
        <v>1020</v>
      </c>
      <c r="F29" s="86">
        <v>20.5</v>
      </c>
      <c r="G29" s="101">
        <v>98</v>
      </c>
      <c r="H29" s="93">
        <v>0</v>
      </c>
      <c r="I29" s="93">
        <v>25</v>
      </c>
      <c r="J29" s="93">
        <f t="shared" si="0"/>
        <v>41</v>
      </c>
      <c r="K29" s="93">
        <f t="shared" si="1"/>
        <v>50.921508225896062</v>
      </c>
      <c r="L29" s="81">
        <f t="shared" si="18"/>
        <v>51.666666666666664</v>
      </c>
      <c r="M29" s="100">
        <f t="shared" si="2"/>
        <v>122.34433222508</v>
      </c>
      <c r="N29" s="100">
        <f t="shared" si="3"/>
        <v>0</v>
      </c>
      <c r="O29" s="100">
        <f t="shared" si="4"/>
        <v>31.210288832928569</v>
      </c>
      <c r="P29" s="93">
        <f t="shared" si="24"/>
        <v>51.184873686002852</v>
      </c>
      <c r="Q29" s="93">
        <f t="shared" si="6"/>
        <v>63.570999181542561</v>
      </c>
      <c r="R29" s="97">
        <f t="shared" si="26"/>
        <v>64.501263588052382</v>
      </c>
      <c r="S29" s="100">
        <v>36</v>
      </c>
      <c r="T29" s="93">
        <v>0</v>
      </c>
      <c r="U29" s="93">
        <v>9.4</v>
      </c>
      <c r="V29" s="93">
        <f t="shared" si="25"/>
        <v>15.133333333333333</v>
      </c>
      <c r="W29" s="93">
        <f t="shared" si="8"/>
        <v>18.672261066441134</v>
      </c>
      <c r="X29" s="81">
        <f t="shared" si="23"/>
        <v>15.133333333333333</v>
      </c>
      <c r="Y29" s="100">
        <f t="shared" si="20"/>
        <v>35.28</v>
      </c>
      <c r="Z29" s="93">
        <f t="shared" si="9"/>
        <v>0</v>
      </c>
      <c r="AA29" s="93">
        <f t="shared" si="10"/>
        <v>2.35</v>
      </c>
      <c r="AB29" s="93">
        <f t="shared" si="11"/>
        <v>12.543333333333335</v>
      </c>
      <c r="AC29" s="93">
        <f t="shared" si="12"/>
        <v>19.725557871282962</v>
      </c>
      <c r="AD29" s="87">
        <f t="shared" si="21"/>
        <v>12.543333333333335</v>
      </c>
      <c r="AE29" s="100">
        <f t="shared" si="13"/>
        <v>44.043959601028796</v>
      </c>
      <c r="AF29" s="100">
        <f t="shared" si="14"/>
        <v>0</v>
      </c>
      <c r="AG29" s="100">
        <f t="shared" si="15"/>
        <v>2.9337671502952856</v>
      </c>
      <c r="AH29" s="93">
        <f t="shared" si="16"/>
        <v>15.659242250441361</v>
      </c>
      <c r="AI29" s="93">
        <f t="shared" si="17"/>
        <v>24.625614342135556</v>
      </c>
      <c r="AJ29" s="81">
        <f t="shared" si="22"/>
        <v>15.659242250441361</v>
      </c>
    </row>
    <row r="30" spans="1:36" ht="22" thickBot="1" x14ac:dyDescent="0.3">
      <c r="B30" s="91"/>
      <c r="C30" s="92">
        <v>43579</v>
      </c>
      <c r="D30" s="93">
        <v>12</v>
      </c>
      <c r="E30" s="85">
        <v>1020</v>
      </c>
      <c r="F30" s="86">
        <v>20.5</v>
      </c>
      <c r="G30" s="101">
        <v>180</v>
      </c>
      <c r="H30" s="93">
        <v>0</v>
      </c>
      <c r="I30" s="93">
        <v>79</v>
      </c>
      <c r="J30" s="93">
        <f t="shared" si="0"/>
        <v>86.333333333333329</v>
      </c>
      <c r="K30" s="93">
        <f t="shared" si="1"/>
        <v>90.223795826452204</v>
      </c>
      <c r="L30" s="81">
        <f t="shared" si="18"/>
        <v>138</v>
      </c>
      <c r="M30" s="100">
        <f t="shared" si="2"/>
        <v>224.71407959708571</v>
      </c>
      <c r="N30" s="100">
        <f t="shared" si="3"/>
        <v>0</v>
      </c>
      <c r="O30" s="100">
        <f t="shared" si="4"/>
        <v>98.624512712054269</v>
      </c>
      <c r="P30" s="93">
        <f t="shared" si="24"/>
        <v>107.77953076971333</v>
      </c>
      <c r="Q30" s="93">
        <f t="shared" si="6"/>
        <v>112.63642909386994</v>
      </c>
      <c r="R30" s="97">
        <f t="shared" si="26"/>
        <v>172.28079435776573</v>
      </c>
      <c r="S30" s="100">
        <v>20.100000000000001</v>
      </c>
      <c r="T30" s="93">
        <v>0</v>
      </c>
      <c r="U30" s="93">
        <v>11.4</v>
      </c>
      <c r="V30" s="93">
        <f t="shared" si="25"/>
        <v>10.5</v>
      </c>
      <c r="W30" s="93">
        <f t="shared" si="8"/>
        <v>10.080178569846867</v>
      </c>
      <c r="X30" s="81">
        <f t="shared" si="23"/>
        <v>25.633333333333333</v>
      </c>
      <c r="Y30" s="100">
        <f t="shared" si="20"/>
        <v>36.180000000000007</v>
      </c>
      <c r="Z30" s="93">
        <f t="shared" si="9"/>
        <v>0</v>
      </c>
      <c r="AA30" s="93">
        <f t="shared" si="10"/>
        <v>9.0060000000000002</v>
      </c>
      <c r="AB30" s="93">
        <f t="shared" si="11"/>
        <v>15.062000000000003</v>
      </c>
      <c r="AC30" s="93">
        <f t="shared" si="12"/>
        <v>18.834926386901547</v>
      </c>
      <c r="AD30" s="87">
        <f t="shared" si="21"/>
        <v>27.605333333333338</v>
      </c>
      <c r="AE30" s="100">
        <f t="shared" si="13"/>
        <v>45.167529999014235</v>
      </c>
      <c r="AF30" s="100">
        <f t="shared" si="14"/>
        <v>0</v>
      </c>
      <c r="AG30" s="100">
        <f t="shared" si="15"/>
        <v>11.243194449174188</v>
      </c>
      <c r="AH30" s="93">
        <f t="shared" si="16"/>
        <v>18.80357481606281</v>
      </c>
      <c r="AI30" s="93">
        <f t="shared" si="17"/>
        <v>23.513739707285801</v>
      </c>
      <c r="AJ30" s="81">
        <f t="shared" si="22"/>
        <v>34.462817066504172</v>
      </c>
    </row>
    <row r="31" spans="1:36" ht="22" thickBot="1" x14ac:dyDescent="0.3">
      <c r="B31" s="91"/>
      <c r="C31" s="92">
        <v>43581</v>
      </c>
      <c r="D31" s="93">
        <v>14</v>
      </c>
      <c r="E31" s="85">
        <v>1020</v>
      </c>
      <c r="F31" s="86">
        <v>20.5</v>
      </c>
      <c r="G31" s="101">
        <v>88</v>
      </c>
      <c r="H31" s="93">
        <v>12</v>
      </c>
      <c r="I31" s="93">
        <v>160</v>
      </c>
      <c r="J31" s="93">
        <f t="shared" si="0"/>
        <v>86.666666666666671</v>
      </c>
      <c r="K31" s="93">
        <f t="shared" si="1"/>
        <v>74.009008460682224</v>
      </c>
      <c r="L31" s="81">
        <f t="shared" si="18"/>
        <v>224.66666666666669</v>
      </c>
      <c r="M31" s="100">
        <f t="shared" si="2"/>
        <v>109.86021669190856</v>
      </c>
      <c r="N31" s="100">
        <f t="shared" si="3"/>
        <v>14.980938639805712</v>
      </c>
      <c r="O31" s="100">
        <f t="shared" si="4"/>
        <v>199.74584853074282</v>
      </c>
      <c r="P31" s="93">
        <f t="shared" si="24"/>
        <v>108.19566795415237</v>
      </c>
      <c r="Q31" s="93">
        <f t="shared" si="6"/>
        <v>92.393701211861867</v>
      </c>
      <c r="R31" s="97">
        <f t="shared" si="26"/>
        <v>280.47646231191811</v>
      </c>
      <c r="S31" s="100">
        <v>24.1</v>
      </c>
      <c r="T31" s="93">
        <v>20.6</v>
      </c>
      <c r="U31" s="93">
        <v>18.899999999999999</v>
      </c>
      <c r="V31" s="93">
        <f t="shared" si="25"/>
        <v>21.2</v>
      </c>
      <c r="W31" s="93">
        <f t="shared" si="8"/>
        <v>2.6514147167125866</v>
      </c>
      <c r="X31" s="81">
        <f t="shared" si="23"/>
        <v>46.833333333333329</v>
      </c>
      <c r="Y31" s="100">
        <f t="shared" si="20"/>
        <v>21.208000000000002</v>
      </c>
      <c r="Z31" s="93">
        <f t="shared" si="9"/>
        <v>2.472</v>
      </c>
      <c r="AA31" s="93">
        <f t="shared" si="10"/>
        <v>30.24</v>
      </c>
      <c r="AB31" s="93">
        <f t="shared" si="11"/>
        <v>17.973333333333333</v>
      </c>
      <c r="AC31" s="93">
        <f t="shared" si="12"/>
        <v>14.163783298728248</v>
      </c>
      <c r="AD31" s="87">
        <f t="shared" si="21"/>
        <v>45.57866666666667</v>
      </c>
      <c r="AE31" s="100">
        <f t="shared" si="13"/>
        <v>26.476312222749964</v>
      </c>
      <c r="AF31" s="100">
        <f t="shared" si="14"/>
        <v>3.0860733597999768</v>
      </c>
      <c r="AG31" s="100">
        <f t="shared" si="15"/>
        <v>37.751965372310394</v>
      </c>
      <c r="AH31" s="93">
        <f t="shared" si="16"/>
        <v>22.438116984953442</v>
      </c>
      <c r="AI31" s="93">
        <f t="shared" si="17"/>
        <v>17.682230708812742</v>
      </c>
      <c r="AJ31" s="81">
        <f t="shared" si="22"/>
        <v>56.900934051457611</v>
      </c>
    </row>
    <row r="32" spans="1:36" ht="22" thickBot="1" x14ac:dyDescent="0.3">
      <c r="B32" s="91"/>
      <c r="C32" s="92">
        <v>43584</v>
      </c>
      <c r="D32" s="93">
        <v>17</v>
      </c>
      <c r="E32" s="85">
        <v>1020</v>
      </c>
      <c r="F32" s="86">
        <v>20.5</v>
      </c>
      <c r="G32" s="101">
        <v>121</v>
      </c>
      <c r="H32" s="93">
        <v>0</v>
      </c>
      <c r="I32" s="93">
        <v>52</v>
      </c>
      <c r="J32" s="93">
        <f t="shared" si="0"/>
        <v>57.666666666666664</v>
      </c>
      <c r="K32" s="93">
        <f t="shared" si="1"/>
        <v>60.698709486556076</v>
      </c>
      <c r="L32" s="81">
        <f t="shared" si="18"/>
        <v>282.33333333333337</v>
      </c>
      <c r="M32" s="100">
        <f t="shared" si="2"/>
        <v>151.05779795137428</v>
      </c>
      <c r="N32" s="100">
        <f t="shared" si="3"/>
        <v>0</v>
      </c>
      <c r="O32" s="100">
        <f t="shared" si="4"/>
        <v>64.917400772491419</v>
      </c>
      <c r="P32" s="93">
        <f t="shared" si="24"/>
        <v>71.991732907955239</v>
      </c>
      <c r="Q32" s="93">
        <f t="shared" si="6"/>
        <v>75.776970194457462</v>
      </c>
      <c r="R32" s="97">
        <f t="shared" si="26"/>
        <v>352.46819521987334</v>
      </c>
      <c r="S32" s="100">
        <v>21.7</v>
      </c>
      <c r="T32" s="93">
        <v>19.8</v>
      </c>
      <c r="U32" s="93">
        <v>20</v>
      </c>
      <c r="V32" s="93">
        <f t="shared" si="25"/>
        <v>20.5</v>
      </c>
      <c r="W32" s="93">
        <f t="shared" si="8"/>
        <v>1.0440306508910544</v>
      </c>
      <c r="X32" s="81">
        <f t="shared" si="23"/>
        <v>67.333333333333329</v>
      </c>
      <c r="Y32" s="100">
        <f t="shared" si="20"/>
        <v>26.256999999999998</v>
      </c>
      <c r="Z32" s="93">
        <f t="shared" si="9"/>
        <v>0</v>
      </c>
      <c r="AA32" s="93">
        <f t="shared" si="10"/>
        <v>10.4</v>
      </c>
      <c r="AB32" s="93">
        <f t="shared" si="11"/>
        <v>12.218999999999999</v>
      </c>
      <c r="AC32" s="93">
        <f t="shared" si="12"/>
        <v>13.22267306560969</v>
      </c>
      <c r="AD32" s="87">
        <f t="shared" si="21"/>
        <v>57.797666666666672</v>
      </c>
      <c r="AE32" s="100">
        <f t="shared" si="13"/>
        <v>32.779542155448219</v>
      </c>
      <c r="AF32" s="100">
        <f t="shared" si="14"/>
        <v>0</v>
      </c>
      <c r="AG32" s="100">
        <f t="shared" si="15"/>
        <v>12.983480154498285</v>
      </c>
      <c r="AH32" s="93">
        <f t="shared" si="16"/>
        <v>15.25434076998217</v>
      </c>
      <c r="AI32" s="93">
        <f t="shared" si="17"/>
        <v>16.50733782084254</v>
      </c>
      <c r="AJ32" s="81">
        <f t="shared" si="22"/>
        <v>72.155274821439775</v>
      </c>
    </row>
    <row r="33" spans="2:36" ht="22" thickBot="1" x14ac:dyDescent="0.3">
      <c r="B33" s="91"/>
      <c r="C33" s="92">
        <v>43587</v>
      </c>
      <c r="D33" s="93">
        <v>20</v>
      </c>
      <c r="E33" s="85">
        <v>1020</v>
      </c>
      <c r="F33" s="86">
        <v>20.5</v>
      </c>
      <c r="G33" s="101">
        <v>190</v>
      </c>
      <c r="H33" s="93">
        <v>0</v>
      </c>
      <c r="I33" s="93">
        <v>0</v>
      </c>
      <c r="J33" s="93">
        <f t="shared" si="0"/>
        <v>63.333333333333336</v>
      </c>
      <c r="K33" s="93">
        <f t="shared" si="1"/>
        <v>109.6965511460289</v>
      </c>
      <c r="L33" s="81">
        <f t="shared" si="18"/>
        <v>345.66666666666669</v>
      </c>
      <c r="M33" s="100">
        <f t="shared" si="2"/>
        <v>237.19819513025712</v>
      </c>
      <c r="N33" s="100">
        <f t="shared" si="3"/>
        <v>0</v>
      </c>
      <c r="O33" s="100">
        <f t="shared" si="4"/>
        <v>0</v>
      </c>
      <c r="P33" s="93">
        <f t="shared" si="24"/>
        <v>79.066065043419044</v>
      </c>
      <c r="Q33" s="93">
        <f t="shared" si="6"/>
        <v>136.94644180974731</v>
      </c>
      <c r="R33" s="97">
        <f t="shared" si="26"/>
        <v>431.53426026329237</v>
      </c>
      <c r="S33" s="100">
        <v>31.1</v>
      </c>
      <c r="T33" s="93">
        <v>25.4</v>
      </c>
      <c r="U33" s="93">
        <v>26.8</v>
      </c>
      <c r="V33" s="93">
        <f t="shared" si="25"/>
        <v>27.766666666666666</v>
      </c>
      <c r="W33" s="93">
        <f t="shared" si="8"/>
        <v>2.9704096238285622</v>
      </c>
      <c r="X33" s="81">
        <f t="shared" si="23"/>
        <v>95.1</v>
      </c>
      <c r="Y33" s="100">
        <f t="shared" si="20"/>
        <v>59.09</v>
      </c>
      <c r="Z33" s="93">
        <f t="shared" si="9"/>
        <v>0</v>
      </c>
      <c r="AA33" s="93">
        <f t="shared" si="10"/>
        <v>0</v>
      </c>
      <c r="AB33" s="93">
        <f t="shared" si="11"/>
        <v>19.696666666666669</v>
      </c>
      <c r="AC33" s="93">
        <f t="shared" si="12"/>
        <v>34.115627406414987</v>
      </c>
      <c r="AD33" s="87">
        <f t="shared" si="21"/>
        <v>77.494333333333344</v>
      </c>
      <c r="AE33" s="100">
        <f t="shared" si="13"/>
        <v>73.768638685509956</v>
      </c>
      <c r="AF33" s="100">
        <f t="shared" si="14"/>
        <v>0</v>
      </c>
      <c r="AG33" s="100">
        <f t="shared" si="15"/>
        <v>0</v>
      </c>
      <c r="AH33" s="93">
        <f t="shared" si="16"/>
        <v>24.58954622850332</v>
      </c>
      <c r="AI33" s="93">
        <f t="shared" si="17"/>
        <v>42.590343402831408</v>
      </c>
      <c r="AJ33" s="81">
        <f t="shared" si="22"/>
        <v>96.744821049943099</v>
      </c>
    </row>
    <row r="34" spans="2:36" ht="22" thickBot="1" x14ac:dyDescent="0.3">
      <c r="B34" s="91"/>
      <c r="C34" s="92">
        <v>43589</v>
      </c>
      <c r="D34" s="93">
        <v>22</v>
      </c>
      <c r="E34" s="85">
        <v>1020</v>
      </c>
      <c r="F34" s="86">
        <v>20.5</v>
      </c>
      <c r="G34" s="101">
        <v>60</v>
      </c>
      <c r="H34" s="93">
        <v>0</v>
      </c>
      <c r="I34" s="93">
        <v>0</v>
      </c>
      <c r="J34" s="93">
        <f t="shared" si="0"/>
        <v>20</v>
      </c>
      <c r="K34" s="93">
        <f t="shared" si="1"/>
        <v>34.641016151377549</v>
      </c>
      <c r="L34" s="81">
        <f t="shared" si="18"/>
        <v>365.66666666666669</v>
      </c>
      <c r="M34" s="100">
        <f t="shared" si="2"/>
        <v>74.904693199028571</v>
      </c>
      <c r="N34" s="100">
        <f t="shared" si="3"/>
        <v>0</v>
      </c>
      <c r="O34" s="100">
        <f t="shared" si="4"/>
        <v>0</v>
      </c>
      <c r="P34" s="93">
        <f t="shared" si="24"/>
        <v>24.968231066342856</v>
      </c>
      <c r="Q34" s="93">
        <f t="shared" si="6"/>
        <v>43.246244782025471</v>
      </c>
      <c r="R34" s="97">
        <f t="shared" si="26"/>
        <v>456.50249132963523</v>
      </c>
      <c r="S34" s="100">
        <v>47.1</v>
      </c>
      <c r="T34" s="93">
        <v>30.4</v>
      </c>
      <c r="U34" s="93">
        <v>27.3</v>
      </c>
      <c r="V34" s="93">
        <f t="shared" si="25"/>
        <v>34.93333333333333</v>
      </c>
      <c r="W34" s="93">
        <f t="shared" si="8"/>
        <v>10.650039123558825</v>
      </c>
      <c r="X34" s="81">
        <f t="shared" si="23"/>
        <v>130.03333333333333</v>
      </c>
      <c r="Y34" s="100">
        <f t="shared" si="20"/>
        <v>28.26</v>
      </c>
      <c r="Z34" s="93">
        <f t="shared" si="9"/>
        <v>0</v>
      </c>
      <c r="AA34" s="93">
        <f t="shared" si="10"/>
        <v>0</v>
      </c>
      <c r="AB34" s="93">
        <f t="shared" si="11"/>
        <v>9.42</v>
      </c>
      <c r="AC34" s="93">
        <f t="shared" si="12"/>
        <v>16.315918607298823</v>
      </c>
      <c r="AD34" s="87">
        <f t="shared" si="21"/>
        <v>86.914333333333346</v>
      </c>
      <c r="AE34" s="100">
        <f t="shared" si="13"/>
        <v>35.280110496742452</v>
      </c>
      <c r="AF34" s="100">
        <f t="shared" si="14"/>
        <v>0</v>
      </c>
      <c r="AG34" s="100">
        <f t="shared" si="15"/>
        <v>0</v>
      </c>
      <c r="AH34" s="93">
        <f t="shared" si="16"/>
        <v>11.760036832247485</v>
      </c>
      <c r="AI34" s="93">
        <f t="shared" si="17"/>
        <v>20.368981292333995</v>
      </c>
      <c r="AJ34" s="81">
        <f t="shared" si="22"/>
        <v>108.50485788219058</v>
      </c>
    </row>
    <row r="35" spans="2:36" ht="22" thickBot="1" x14ac:dyDescent="0.3">
      <c r="B35" s="91"/>
      <c r="C35" s="92">
        <v>43591</v>
      </c>
      <c r="D35" s="93">
        <v>24</v>
      </c>
      <c r="E35" s="85">
        <v>1020</v>
      </c>
      <c r="F35" s="86">
        <v>20.5</v>
      </c>
      <c r="G35" s="101">
        <v>200</v>
      </c>
      <c r="H35" s="93">
        <v>30</v>
      </c>
      <c r="I35" s="93">
        <v>40</v>
      </c>
      <c r="J35" s="93">
        <f t="shared" si="0"/>
        <v>90</v>
      </c>
      <c r="K35" s="93">
        <f t="shared" si="1"/>
        <v>95.393920141694565</v>
      </c>
      <c r="L35" s="81">
        <f t="shared" si="18"/>
        <v>455.66666666666669</v>
      </c>
      <c r="M35" s="100">
        <f t="shared" si="2"/>
        <v>249.68231066342855</v>
      </c>
      <c r="N35" s="100">
        <f t="shared" si="3"/>
        <v>37.452346599514286</v>
      </c>
      <c r="O35" s="100">
        <f t="shared" si="4"/>
        <v>49.936462132685705</v>
      </c>
      <c r="P35" s="93">
        <f t="shared" si="24"/>
        <v>112.35703979854286</v>
      </c>
      <c r="Q35" s="93">
        <f t="shared" si="6"/>
        <v>119.09087202110437</v>
      </c>
      <c r="R35" s="97">
        <f t="shared" si="26"/>
        <v>568.85953112817811</v>
      </c>
      <c r="S35" s="100">
        <v>48.2</v>
      </c>
      <c r="T35" s="93">
        <v>39</v>
      </c>
      <c r="U35" s="93">
        <v>34.6</v>
      </c>
      <c r="V35" s="93">
        <f t="shared" si="25"/>
        <v>40.6</v>
      </c>
      <c r="W35" s="93">
        <f t="shared" si="8"/>
        <v>6.9397406291589787</v>
      </c>
      <c r="X35" s="81">
        <f t="shared" si="23"/>
        <v>170.63333333333333</v>
      </c>
      <c r="Y35" s="100">
        <f t="shared" si="20"/>
        <v>96.4</v>
      </c>
      <c r="Z35" s="93">
        <f t="shared" si="9"/>
        <v>11.7</v>
      </c>
      <c r="AA35" s="93">
        <f t="shared" si="10"/>
        <v>13.84</v>
      </c>
      <c r="AB35" s="93">
        <f t="shared" si="11"/>
        <v>40.646666666666668</v>
      </c>
      <c r="AC35" s="93">
        <f t="shared" si="12"/>
        <v>48.295657499751805</v>
      </c>
      <c r="AD35" s="87">
        <f t="shared" si="21"/>
        <v>127.56100000000001</v>
      </c>
      <c r="AE35" s="100">
        <f t="shared" si="13"/>
        <v>120.34687373977256</v>
      </c>
      <c r="AF35" s="100">
        <f t="shared" si="14"/>
        <v>14.60641517381057</v>
      </c>
      <c r="AG35" s="100">
        <f t="shared" si="15"/>
        <v>17.278015897909256</v>
      </c>
      <c r="AH35" s="93">
        <f t="shared" si="16"/>
        <v>50.743768270497462</v>
      </c>
      <c r="AI35" s="93">
        <f t="shared" si="17"/>
        <v>60.292856797737883</v>
      </c>
      <c r="AJ35" s="81">
        <f t="shared" si="22"/>
        <v>159.24862615268805</v>
      </c>
    </row>
    <row r="36" spans="2:36" ht="22" thickBot="1" x14ac:dyDescent="0.3">
      <c r="B36" s="91"/>
      <c r="C36" s="92">
        <v>43593</v>
      </c>
      <c r="D36" s="93">
        <v>26</v>
      </c>
      <c r="E36" s="85">
        <v>1020</v>
      </c>
      <c r="F36" s="86">
        <v>20.5</v>
      </c>
      <c r="G36" s="101">
        <v>70</v>
      </c>
      <c r="H36" s="93">
        <v>10</v>
      </c>
      <c r="I36" s="93">
        <v>15</v>
      </c>
      <c r="J36" s="93">
        <f t="shared" si="0"/>
        <v>31.666666666666668</v>
      </c>
      <c r="K36" s="93">
        <f t="shared" si="1"/>
        <v>33.291640592396966</v>
      </c>
      <c r="L36" s="81">
        <f t="shared" si="18"/>
        <v>487.33333333333337</v>
      </c>
      <c r="M36" s="100">
        <f t="shared" si="2"/>
        <v>87.38880873219999</v>
      </c>
      <c r="N36" s="100">
        <f t="shared" si="3"/>
        <v>12.484115533171426</v>
      </c>
      <c r="O36" s="100">
        <f t="shared" si="4"/>
        <v>18.726173299757143</v>
      </c>
      <c r="P36" s="93">
        <f t="shared" si="24"/>
        <v>39.533032521709515</v>
      </c>
      <c r="Q36" s="93">
        <f t="shared" si="6"/>
        <v>41.561668744430342</v>
      </c>
      <c r="R36" s="97">
        <f t="shared" si="26"/>
        <v>608.39256364988762</v>
      </c>
      <c r="S36" s="100">
        <v>50.7</v>
      </c>
      <c r="T36" s="93">
        <v>37</v>
      </c>
      <c r="U36" s="93">
        <v>38.1</v>
      </c>
      <c r="V36" s="93">
        <f t="shared" si="25"/>
        <v>41.933333333333337</v>
      </c>
      <c r="W36" s="93">
        <f t="shared" si="8"/>
        <v>7.6120518477827748</v>
      </c>
      <c r="X36" s="81">
        <f t="shared" si="23"/>
        <v>212.56666666666666</v>
      </c>
      <c r="Y36" s="100">
        <f t="shared" si="20"/>
        <v>35.49</v>
      </c>
      <c r="Z36" s="93">
        <f t="shared" si="9"/>
        <v>3.7</v>
      </c>
      <c r="AA36" s="93">
        <f t="shared" si="10"/>
        <v>5.7149999999999999</v>
      </c>
      <c r="AB36" s="93">
        <f t="shared" si="11"/>
        <v>14.968333333333334</v>
      </c>
      <c r="AC36" s="93">
        <f t="shared" si="12"/>
        <v>17.800819035463888</v>
      </c>
      <c r="AD36" s="87">
        <f t="shared" si="21"/>
        <v>142.52933333333334</v>
      </c>
      <c r="AE36" s="100">
        <f t="shared" si="13"/>
        <v>44.306126027225403</v>
      </c>
      <c r="AF36" s="100">
        <f t="shared" si="14"/>
        <v>4.619122747273428</v>
      </c>
      <c r="AG36" s="100">
        <f t="shared" si="15"/>
        <v>7.1346720272074711</v>
      </c>
      <c r="AH36" s="93">
        <f t="shared" si="16"/>
        <v>18.686640267235436</v>
      </c>
      <c r="AI36" s="93">
        <f t="shared" si="17"/>
        <v>22.22274814238083</v>
      </c>
      <c r="AJ36" s="81">
        <f t="shared" si="22"/>
        <v>177.93526641992349</v>
      </c>
    </row>
    <row r="37" spans="2:36" ht="22" thickBot="1" x14ac:dyDescent="0.3">
      <c r="B37" s="91"/>
      <c r="C37" s="92">
        <v>43595</v>
      </c>
      <c r="D37" s="93">
        <v>28</v>
      </c>
      <c r="E37" s="85">
        <v>1020</v>
      </c>
      <c r="F37" s="86">
        <v>20.5</v>
      </c>
      <c r="G37" s="101">
        <v>150</v>
      </c>
      <c r="H37" s="93">
        <v>90</v>
      </c>
      <c r="I37" s="93">
        <v>10</v>
      </c>
      <c r="J37" s="93">
        <f t="shared" si="0"/>
        <v>83.333333333333329</v>
      </c>
      <c r="K37" s="93">
        <f t="shared" si="1"/>
        <v>70.237691685684936</v>
      </c>
      <c r="L37" s="81">
        <f t="shared" si="18"/>
        <v>570.66666666666674</v>
      </c>
      <c r="M37" s="100">
        <f t="shared" si="2"/>
        <v>187.26173299757141</v>
      </c>
      <c r="N37" s="100">
        <f t="shared" si="3"/>
        <v>112.35703979854286</v>
      </c>
      <c r="O37" s="100">
        <f t="shared" si="4"/>
        <v>12.484115533171426</v>
      </c>
      <c r="P37" s="93">
        <f t="shared" si="24"/>
        <v>104.0342961097619</v>
      </c>
      <c r="Q37" s="93">
        <f t="shared" si="6"/>
        <v>87.685545778736483</v>
      </c>
      <c r="R37" s="97">
        <f t="shared" si="26"/>
        <v>712.42685975964946</v>
      </c>
      <c r="S37" s="100">
        <v>54.6</v>
      </c>
      <c r="T37" s="93">
        <v>45</v>
      </c>
      <c r="U37" s="93">
        <v>41.3</v>
      </c>
      <c r="V37" s="93">
        <f t="shared" si="25"/>
        <v>46.966666666666661</v>
      </c>
      <c r="W37" s="93">
        <f t="shared" si="8"/>
        <v>6.864643714959568</v>
      </c>
      <c r="X37" s="81">
        <f t="shared" si="23"/>
        <v>259.5333333333333</v>
      </c>
      <c r="Y37" s="100">
        <f t="shared" si="20"/>
        <v>81.900000000000006</v>
      </c>
      <c r="Z37" s="93">
        <f t="shared" si="9"/>
        <v>40.5</v>
      </c>
      <c r="AA37" s="93">
        <f t="shared" si="10"/>
        <v>4.13</v>
      </c>
      <c r="AB37" s="93">
        <f t="shared" si="11"/>
        <v>42.176666666666669</v>
      </c>
      <c r="AC37" s="93">
        <f t="shared" si="12"/>
        <v>38.91210137390852</v>
      </c>
      <c r="AD37" s="87">
        <f t="shared" si="21"/>
        <v>184.70600000000002</v>
      </c>
      <c r="AE37" s="100">
        <f t="shared" si="13"/>
        <v>102.24490621667398</v>
      </c>
      <c r="AF37" s="100">
        <f t="shared" si="14"/>
        <v>50.560667909344275</v>
      </c>
      <c r="AG37" s="100">
        <f t="shared" si="15"/>
        <v>5.155939715199799</v>
      </c>
      <c r="AH37" s="93">
        <f t="shared" si="16"/>
        <v>52.653837947072681</v>
      </c>
      <c r="AI37" s="93">
        <f t="shared" si="17"/>
        <v>48.578316919035252</v>
      </c>
      <c r="AJ37" s="81">
        <f t="shared" si="22"/>
        <v>230.58910436699617</v>
      </c>
    </row>
    <row r="38" spans="2:36" ht="22" thickBot="1" x14ac:dyDescent="0.3">
      <c r="B38" s="91"/>
      <c r="C38" s="92">
        <v>43598</v>
      </c>
      <c r="D38" s="93">
        <v>31</v>
      </c>
      <c r="E38" s="85">
        <v>1020</v>
      </c>
      <c r="F38" s="86">
        <v>20.5</v>
      </c>
      <c r="G38" s="101">
        <v>255</v>
      </c>
      <c r="H38" s="93">
        <v>200</v>
      </c>
      <c r="I38" s="93">
        <v>90</v>
      </c>
      <c r="J38" s="93">
        <f t="shared" si="0"/>
        <v>181.66666666666666</v>
      </c>
      <c r="K38" s="93">
        <f t="shared" si="1"/>
        <v>84.013887740857086</v>
      </c>
      <c r="L38" s="81">
        <f t="shared" si="18"/>
        <v>752.33333333333337</v>
      </c>
      <c r="M38" s="100">
        <f t="shared" si="2"/>
        <v>318.34494609587136</v>
      </c>
      <c r="N38" s="100">
        <f t="shared" si="3"/>
        <v>249.68231066342855</v>
      </c>
      <c r="O38" s="100">
        <f t="shared" si="4"/>
        <v>112.35703979854286</v>
      </c>
      <c r="P38" s="93">
        <f t="shared" si="24"/>
        <v>226.7947655192809</v>
      </c>
      <c r="Q38" s="93">
        <f t="shared" si="6"/>
        <v>104.88390809477542</v>
      </c>
      <c r="R38" s="97">
        <f t="shared" si="26"/>
        <v>939.22162527893033</v>
      </c>
      <c r="S38" s="100">
        <v>48</v>
      </c>
      <c r="T38" s="93">
        <v>35</v>
      </c>
      <c r="U38" s="93">
        <v>32.299999999999997</v>
      </c>
      <c r="V38" s="93">
        <f t="shared" si="25"/>
        <v>38.43333333333333</v>
      </c>
      <c r="W38" s="93">
        <f t="shared" si="8"/>
        <v>8.3942440596716708</v>
      </c>
      <c r="X38" s="81">
        <f t="shared" si="23"/>
        <v>297.96666666666664</v>
      </c>
      <c r="Y38" s="100">
        <f t="shared" si="20"/>
        <v>122.4</v>
      </c>
      <c r="Z38" s="93">
        <f t="shared" si="9"/>
        <v>70</v>
      </c>
      <c r="AA38" s="93">
        <f t="shared" si="10"/>
        <v>29.069999999999997</v>
      </c>
      <c r="AB38" s="93">
        <f t="shared" si="11"/>
        <v>73.823333333333338</v>
      </c>
      <c r="AC38" s="93">
        <f t="shared" si="12"/>
        <v>46.782321803575918</v>
      </c>
      <c r="AD38" s="87">
        <f t="shared" si="21"/>
        <v>258.52933333333334</v>
      </c>
      <c r="AE38" s="100">
        <f t="shared" si="13"/>
        <v>152.80557412601826</v>
      </c>
      <c r="AF38" s="100">
        <f t="shared" si="14"/>
        <v>87.38880873219999</v>
      </c>
      <c r="AG38" s="100">
        <f t="shared" si="15"/>
        <v>36.291323854929338</v>
      </c>
      <c r="AH38" s="93">
        <f t="shared" si="16"/>
        <v>92.161902237715864</v>
      </c>
      <c r="AI38" s="93">
        <f t="shared" si="17"/>
        <v>58.403591030584629</v>
      </c>
      <c r="AJ38" s="81">
        <f t="shared" si="22"/>
        <v>322.75100660471202</v>
      </c>
    </row>
    <row r="39" spans="2:36" ht="22" thickBot="1" x14ac:dyDescent="0.3">
      <c r="B39" s="91"/>
      <c r="C39" s="92">
        <v>43600</v>
      </c>
      <c r="D39" s="93">
        <v>33</v>
      </c>
      <c r="E39" s="85">
        <v>1020</v>
      </c>
      <c r="F39" s="86">
        <v>20.5</v>
      </c>
      <c r="G39" s="101">
        <v>230</v>
      </c>
      <c r="H39" s="93">
        <v>110</v>
      </c>
      <c r="I39" s="93">
        <v>73</v>
      </c>
      <c r="J39" s="93">
        <f t="shared" si="0"/>
        <v>137.66666666666666</v>
      </c>
      <c r="K39" s="93">
        <f t="shared" si="1"/>
        <v>82.075168798689248</v>
      </c>
      <c r="L39" s="81">
        <f t="shared" si="18"/>
        <v>890</v>
      </c>
      <c r="M39" s="100">
        <f t="shared" si="2"/>
        <v>287.13465726294282</v>
      </c>
      <c r="N39" s="100">
        <f t="shared" si="3"/>
        <v>137.32527086488571</v>
      </c>
      <c r="O39" s="100">
        <f t="shared" si="4"/>
        <v>91.134043392151412</v>
      </c>
      <c r="P39" s="93">
        <f t="shared" si="24"/>
        <v>171.86465717332666</v>
      </c>
      <c r="Q39" s="93">
        <f t="shared" si="6"/>
        <v>102.46358896873832</v>
      </c>
      <c r="R39" s="97">
        <f t="shared" si="26"/>
        <v>1111.0862824522569</v>
      </c>
      <c r="S39" s="100">
        <v>45.7</v>
      </c>
      <c r="T39" s="93">
        <v>38.200000000000003</v>
      </c>
      <c r="U39" s="93">
        <v>34.299999999999997</v>
      </c>
      <c r="V39" s="93">
        <f t="shared" si="25"/>
        <v>39.4</v>
      </c>
      <c r="W39" s="93">
        <f t="shared" si="8"/>
        <v>5.7939623747484035</v>
      </c>
      <c r="X39" s="81">
        <f t="shared" si="23"/>
        <v>337.36666666666662</v>
      </c>
      <c r="Y39" s="100">
        <f t="shared" si="20"/>
        <v>105.11</v>
      </c>
      <c r="Z39" s="93">
        <f t="shared" si="9"/>
        <v>42.02</v>
      </c>
      <c r="AA39" s="93">
        <f t="shared" si="10"/>
        <v>25.038999999999998</v>
      </c>
      <c r="AB39" s="93">
        <f t="shared" si="11"/>
        <v>57.389666666666663</v>
      </c>
      <c r="AC39" s="93">
        <f t="shared" si="12"/>
        <v>42.190179548484195</v>
      </c>
      <c r="AD39" s="87">
        <f t="shared" si="21"/>
        <v>315.91899999999998</v>
      </c>
      <c r="AE39" s="100">
        <f t="shared" si="13"/>
        <v>131.22053836916487</v>
      </c>
      <c r="AF39" s="100">
        <f t="shared" si="14"/>
        <v>52.458253470386339</v>
      </c>
      <c r="AG39" s="100">
        <f t="shared" si="15"/>
        <v>31.258976883507934</v>
      </c>
      <c r="AH39" s="93">
        <f t="shared" si="16"/>
        <v>71.645922907686369</v>
      </c>
      <c r="AI39" s="93">
        <f t="shared" si="17"/>
        <v>52.670707584852323</v>
      </c>
      <c r="AJ39" s="81">
        <f t="shared" si="22"/>
        <v>394.3969295123984</v>
      </c>
    </row>
    <row r="40" spans="2:36" ht="22" thickBot="1" x14ac:dyDescent="0.3">
      <c r="B40" s="91"/>
      <c r="C40" s="92">
        <v>43602</v>
      </c>
      <c r="D40" s="93">
        <v>35</v>
      </c>
      <c r="E40" s="85">
        <v>1020</v>
      </c>
      <c r="F40" s="86">
        <v>20.5</v>
      </c>
      <c r="G40" s="101">
        <v>130</v>
      </c>
      <c r="H40" s="93">
        <v>0</v>
      </c>
      <c r="I40" s="93">
        <v>89</v>
      </c>
      <c r="J40" s="93">
        <f t="shared" si="0"/>
        <v>73</v>
      </c>
      <c r="K40" s="93">
        <f t="shared" si="1"/>
        <v>66.460514593253038</v>
      </c>
      <c r="L40" s="81">
        <f t="shared" si="18"/>
        <v>963</v>
      </c>
      <c r="M40" s="100">
        <f t="shared" si="2"/>
        <v>162.29350193122855</v>
      </c>
      <c r="N40" s="100">
        <f t="shared" si="3"/>
        <v>0</v>
      </c>
      <c r="O40" s="100">
        <f t="shared" si="4"/>
        <v>111.1086282452257</v>
      </c>
      <c r="P40" s="93">
        <f t="shared" si="24"/>
        <v>91.134043392151412</v>
      </c>
      <c r="Q40" s="93">
        <f t="shared" si="6"/>
        <v>82.970074257619657</v>
      </c>
      <c r="R40" s="97">
        <f t="shared" si="26"/>
        <v>1202.2203258444083</v>
      </c>
      <c r="S40" s="100">
        <v>57</v>
      </c>
      <c r="T40" s="93">
        <v>61.8</v>
      </c>
      <c r="U40" s="93">
        <v>50</v>
      </c>
      <c r="V40" s="93">
        <f t="shared" si="25"/>
        <v>56.266666666666673</v>
      </c>
      <c r="W40" s="93">
        <f t="shared" si="8"/>
        <v>5.9340823497263093</v>
      </c>
      <c r="X40" s="81">
        <f t="shared" si="23"/>
        <v>393.63333333333327</v>
      </c>
      <c r="Y40" s="100">
        <f t="shared" si="20"/>
        <v>74.099999999999994</v>
      </c>
      <c r="Z40" s="93">
        <f t="shared" si="9"/>
        <v>0</v>
      </c>
      <c r="AA40" s="93">
        <f t="shared" si="10"/>
        <v>44.5</v>
      </c>
      <c r="AB40" s="93">
        <f t="shared" si="11"/>
        <v>39.533333333333331</v>
      </c>
      <c r="AC40" s="93">
        <f t="shared" si="12"/>
        <v>37.298838230343492</v>
      </c>
      <c r="AD40" s="87">
        <f t="shared" si="21"/>
        <v>355.45233333333329</v>
      </c>
      <c r="AE40" s="100">
        <f t="shared" si="13"/>
        <v>92.507296100800275</v>
      </c>
      <c r="AF40" s="100">
        <f t="shared" si="14"/>
        <v>0</v>
      </c>
      <c r="AG40" s="100">
        <f t="shared" si="15"/>
        <v>55.554314122612851</v>
      </c>
      <c r="AH40" s="93">
        <f t="shared" si="16"/>
        <v>49.353870074471047</v>
      </c>
      <c r="AI40" s="93">
        <f t="shared" si="17"/>
        <v>46.564300572067935</v>
      </c>
      <c r="AJ40" s="81">
        <f t="shared" si="22"/>
        <v>443.75079958686945</v>
      </c>
    </row>
    <row r="41" spans="2:36" ht="22" thickBot="1" x14ac:dyDescent="0.3">
      <c r="B41" s="91"/>
      <c r="C41" s="92">
        <v>43605</v>
      </c>
      <c r="D41" s="93">
        <v>38</v>
      </c>
      <c r="E41" s="85">
        <v>1020</v>
      </c>
      <c r="F41" s="86">
        <v>20.5</v>
      </c>
      <c r="G41" s="101">
        <v>0</v>
      </c>
      <c r="H41" s="93">
        <v>210</v>
      </c>
      <c r="I41" s="93">
        <v>190</v>
      </c>
      <c r="J41" s="93">
        <f t="shared" si="0"/>
        <v>133.33333333333334</v>
      </c>
      <c r="K41" s="93">
        <f t="shared" si="1"/>
        <v>115.90225767142472</v>
      </c>
      <c r="L41" s="81">
        <f t="shared" si="18"/>
        <v>1096.3333333333333</v>
      </c>
      <c r="M41" s="100">
        <f t="shared" si="2"/>
        <v>0</v>
      </c>
      <c r="N41" s="100">
        <f t="shared" si="3"/>
        <v>262.16642619659996</v>
      </c>
      <c r="O41" s="100">
        <f t="shared" si="4"/>
        <v>237.19819513025712</v>
      </c>
      <c r="P41" s="93">
        <f t="shared" si="24"/>
        <v>166.45487377561903</v>
      </c>
      <c r="Q41" s="93">
        <f t="shared" si="6"/>
        <v>144.69371753254705</v>
      </c>
      <c r="R41" s="97">
        <f t="shared" si="26"/>
        <v>1368.6751996200273</v>
      </c>
      <c r="S41" s="100">
        <v>53.3</v>
      </c>
      <c r="T41" s="93">
        <v>50.6</v>
      </c>
      <c r="U41" s="93">
        <v>51.1</v>
      </c>
      <c r="V41" s="93">
        <f t="shared" si="25"/>
        <v>51.666666666666664</v>
      </c>
      <c r="W41" s="93">
        <f t="shared" si="8"/>
        <v>1.4364307617610137</v>
      </c>
      <c r="X41" s="81">
        <f t="shared" si="23"/>
        <v>445.29999999999995</v>
      </c>
      <c r="Y41" s="100">
        <f t="shared" si="20"/>
        <v>0</v>
      </c>
      <c r="Z41" s="93">
        <f t="shared" si="9"/>
        <v>106.26</v>
      </c>
      <c r="AA41" s="93">
        <f t="shared" si="10"/>
        <v>97.09</v>
      </c>
      <c r="AB41" s="93">
        <f t="shared" si="11"/>
        <v>67.783333333333346</v>
      </c>
      <c r="AC41" s="93">
        <f t="shared" si="12"/>
        <v>58.880874936887047</v>
      </c>
      <c r="AD41" s="87">
        <f t="shared" si="21"/>
        <v>423.23566666666665</v>
      </c>
      <c r="AE41" s="100">
        <f t="shared" si="13"/>
        <v>0</v>
      </c>
      <c r="AF41" s="100">
        <f t="shared" si="14"/>
        <v>132.65621165547961</v>
      </c>
      <c r="AG41" s="100">
        <f t="shared" si="15"/>
        <v>121.20827771156138</v>
      </c>
      <c r="AH41" s="93">
        <f t="shared" si="16"/>
        <v>84.62149645568033</v>
      </c>
      <c r="AI41" s="93">
        <f t="shared" si="17"/>
        <v>73.507564540631577</v>
      </c>
      <c r="AJ41" s="81">
        <f t="shared" si="22"/>
        <v>528.37229604254981</v>
      </c>
    </row>
    <row r="42" spans="2:36" ht="22" thickBot="1" x14ac:dyDescent="0.3">
      <c r="B42" s="91"/>
      <c r="C42" s="92">
        <v>43607</v>
      </c>
      <c r="D42" s="93">
        <v>40</v>
      </c>
      <c r="E42" s="85">
        <v>1020</v>
      </c>
      <c r="F42" s="86">
        <v>20.5</v>
      </c>
      <c r="G42" s="101">
        <v>290</v>
      </c>
      <c r="H42" s="93">
        <v>310</v>
      </c>
      <c r="I42" s="93">
        <v>170</v>
      </c>
      <c r="J42" s="93">
        <f t="shared" si="0"/>
        <v>256.66666666666669</v>
      </c>
      <c r="K42" s="93">
        <f t="shared" si="1"/>
        <v>75.718777944003619</v>
      </c>
      <c r="L42" s="81">
        <f t="shared" si="18"/>
        <v>1353</v>
      </c>
      <c r="M42" s="100">
        <f t="shared" si="2"/>
        <v>362.03935046197137</v>
      </c>
      <c r="N42" s="100">
        <f t="shared" si="3"/>
        <v>387.00758152831423</v>
      </c>
      <c r="O42" s="100">
        <f t="shared" si="4"/>
        <v>212.22996406391428</v>
      </c>
      <c r="P42" s="93">
        <f t="shared" si="24"/>
        <v>320.42563201806666</v>
      </c>
      <c r="Q42" s="93">
        <f t="shared" si="6"/>
        <v>94.528197188349353</v>
      </c>
      <c r="R42" s="97">
        <f t="shared" si="26"/>
        <v>1689.100831638094</v>
      </c>
      <c r="S42" s="100">
        <v>48.8</v>
      </c>
      <c r="T42" s="93">
        <v>58.8</v>
      </c>
      <c r="U42" s="93">
        <v>56.9</v>
      </c>
      <c r="V42" s="93">
        <f t="shared" si="25"/>
        <v>54.833333333333336</v>
      </c>
      <c r="W42" s="93">
        <f t="shared" si="8"/>
        <v>5.31068106115716</v>
      </c>
      <c r="X42" s="81">
        <f t="shared" si="23"/>
        <v>500.13333333333327</v>
      </c>
      <c r="Y42" s="100">
        <f t="shared" si="20"/>
        <v>141.52000000000001</v>
      </c>
      <c r="Z42" s="93">
        <f t="shared" si="9"/>
        <v>182.28</v>
      </c>
      <c r="AA42" s="93">
        <f t="shared" si="10"/>
        <v>96.73</v>
      </c>
      <c r="AB42" s="93">
        <f t="shared" si="11"/>
        <v>140.17666666666668</v>
      </c>
      <c r="AC42" s="93">
        <f t="shared" si="12"/>
        <v>42.790817161317847</v>
      </c>
      <c r="AD42" s="87">
        <f t="shared" si="21"/>
        <v>563.41233333333332</v>
      </c>
      <c r="AE42" s="100">
        <f t="shared" si="13"/>
        <v>176.67520302544204</v>
      </c>
      <c r="AF42" s="100">
        <f t="shared" si="14"/>
        <v>227.56045793864877</v>
      </c>
      <c r="AG42" s="100">
        <f t="shared" si="15"/>
        <v>120.75884955236722</v>
      </c>
      <c r="AH42" s="93">
        <f t="shared" si="16"/>
        <v>174.99817017215267</v>
      </c>
      <c r="AI42" s="93">
        <f t="shared" si="17"/>
        <v>53.420550520070606</v>
      </c>
      <c r="AJ42" s="81">
        <f t="shared" si="22"/>
        <v>703.37046621470245</v>
      </c>
    </row>
    <row r="43" spans="2:36" ht="22" thickBot="1" x14ac:dyDescent="0.3">
      <c r="B43" s="91"/>
      <c r="C43" s="92">
        <v>43609</v>
      </c>
      <c r="D43" s="93">
        <v>42</v>
      </c>
      <c r="E43" s="85">
        <v>1020</v>
      </c>
      <c r="F43" s="86">
        <v>20.5</v>
      </c>
      <c r="G43" s="101">
        <v>0</v>
      </c>
      <c r="H43" s="93">
        <v>380</v>
      </c>
      <c r="I43" s="93">
        <v>360</v>
      </c>
      <c r="J43" s="93">
        <f t="shared" si="0"/>
        <v>246.66666666666666</v>
      </c>
      <c r="K43" s="93">
        <f t="shared" si="1"/>
        <v>213.85353243127253</v>
      </c>
      <c r="L43" s="81">
        <f t="shared" si="18"/>
        <v>1599.6666666666667</v>
      </c>
      <c r="M43" s="100">
        <f t="shared" si="2"/>
        <v>0</v>
      </c>
      <c r="N43" s="100">
        <f t="shared" si="3"/>
        <v>474.39639026051424</v>
      </c>
      <c r="O43" s="100">
        <f t="shared" si="4"/>
        <v>449.42815919417143</v>
      </c>
      <c r="P43" s="93">
        <f t="shared" si="24"/>
        <v>307.9415164848952</v>
      </c>
      <c r="Q43" s="93">
        <f t="shared" si="6"/>
        <v>266.97722060488292</v>
      </c>
      <c r="R43" s="97">
        <f t="shared" si="26"/>
        <v>1997.0423481229891</v>
      </c>
      <c r="S43" s="100">
        <v>61.8</v>
      </c>
      <c r="T43" s="93">
        <v>43</v>
      </c>
      <c r="U43" s="93">
        <v>44.7</v>
      </c>
      <c r="V43" s="93">
        <f t="shared" si="25"/>
        <v>49.833333333333336</v>
      </c>
      <c r="W43" s="93">
        <f t="shared" si="8"/>
        <v>10.398237030061079</v>
      </c>
      <c r="X43" s="81">
        <f t="shared" si="23"/>
        <v>549.96666666666658</v>
      </c>
      <c r="Y43" s="100">
        <f t="shared" si="20"/>
        <v>0</v>
      </c>
      <c r="Z43" s="93">
        <f t="shared" si="9"/>
        <v>163.4</v>
      </c>
      <c r="AA43" s="93">
        <f t="shared" si="10"/>
        <v>160.92000000000002</v>
      </c>
      <c r="AB43" s="93">
        <f t="shared" si="11"/>
        <v>108.10666666666668</v>
      </c>
      <c r="AC43" s="93">
        <f t="shared" si="12"/>
        <v>93.631330938598367</v>
      </c>
      <c r="AD43" s="87">
        <f t="shared" si="21"/>
        <v>671.51900000000001</v>
      </c>
      <c r="AE43" s="100">
        <f t="shared" si="13"/>
        <v>0</v>
      </c>
      <c r="AF43" s="100">
        <f t="shared" si="14"/>
        <v>203.99044781202113</v>
      </c>
      <c r="AG43" s="100">
        <f t="shared" si="15"/>
        <v>200.89438715979463</v>
      </c>
      <c r="AH43" s="93">
        <f t="shared" si="16"/>
        <v>134.9616116572719</v>
      </c>
      <c r="AI43" s="93">
        <f t="shared" si="17"/>
        <v>116.8904352962071</v>
      </c>
      <c r="AJ43" s="81">
        <f t="shared" si="22"/>
        <v>838.33207787197432</v>
      </c>
    </row>
    <row r="44" spans="2:36" x14ac:dyDescent="0.25">
      <c r="B44" s="91"/>
      <c r="C44" s="92">
        <v>43612</v>
      </c>
      <c r="D44" s="93">
        <v>45</v>
      </c>
      <c r="E44" s="85">
        <v>1020</v>
      </c>
      <c r="F44" s="86">
        <v>20.5</v>
      </c>
      <c r="G44" s="101">
        <v>0</v>
      </c>
      <c r="H44" s="93">
        <v>350</v>
      </c>
      <c r="I44" s="93">
        <v>360</v>
      </c>
      <c r="J44" s="93">
        <f t="shared" si="0"/>
        <v>236.66666666666666</v>
      </c>
      <c r="K44" s="93">
        <f t="shared" si="1"/>
        <v>205.02032419575707</v>
      </c>
      <c r="L44" s="81">
        <f t="shared" si="18"/>
        <v>1836.3333333333335</v>
      </c>
      <c r="M44" s="100">
        <f t="shared" si="2"/>
        <v>0</v>
      </c>
      <c r="N44" s="100">
        <f t="shared" si="3"/>
        <v>436.94404366099997</v>
      </c>
      <c r="O44" s="100">
        <f t="shared" si="4"/>
        <v>449.42815919417143</v>
      </c>
      <c r="P44" s="93">
        <f t="shared" si="24"/>
        <v>295.4574009517238</v>
      </c>
      <c r="Q44" s="93">
        <f t="shared" si="6"/>
        <v>255.94974139080927</v>
      </c>
      <c r="R44" s="97">
        <f t="shared" si="26"/>
        <v>2292.4997490747128</v>
      </c>
      <c r="S44" s="100">
        <v>55.8</v>
      </c>
      <c r="T44" s="93">
        <v>64.8</v>
      </c>
      <c r="U44" s="93">
        <v>63.3</v>
      </c>
      <c r="V44" s="93">
        <f t="shared" si="25"/>
        <v>61.29999999999999</v>
      </c>
      <c r="W44" s="93">
        <f t="shared" si="8"/>
        <v>4.8218253804964775</v>
      </c>
      <c r="X44" s="81">
        <f t="shared" si="23"/>
        <v>611.26666666666654</v>
      </c>
      <c r="Y44" s="100">
        <f t="shared" si="20"/>
        <v>0</v>
      </c>
      <c r="Z44" s="93">
        <f t="shared" si="9"/>
        <v>226.8</v>
      </c>
      <c r="AA44" s="93">
        <f t="shared" si="10"/>
        <v>227.88</v>
      </c>
      <c r="AB44" s="93">
        <f t="shared" si="11"/>
        <v>151.56</v>
      </c>
      <c r="AC44" s="93">
        <f t="shared" si="12"/>
        <v>131.25592100930155</v>
      </c>
      <c r="AD44" s="87">
        <f t="shared" si="21"/>
        <v>823.07899999999995</v>
      </c>
      <c r="AE44" s="100">
        <f t="shared" si="13"/>
        <v>0</v>
      </c>
      <c r="AF44" s="100">
        <f t="shared" si="14"/>
        <v>283.13974029232799</v>
      </c>
      <c r="AG44" s="100">
        <f t="shared" si="15"/>
        <v>284.48802476991045</v>
      </c>
      <c r="AH44" s="93">
        <f t="shared" si="16"/>
        <v>189.20925502074616</v>
      </c>
      <c r="AI44" s="93">
        <f t="shared" si="17"/>
        <v>163.86140822929428</v>
      </c>
      <c r="AJ44" s="81">
        <f t="shared" si="22"/>
        <v>1027.5413328927204</v>
      </c>
    </row>
    <row r="45" spans="2:36" ht="22" thickBot="1" x14ac:dyDescent="0.3">
      <c r="B45" s="91"/>
      <c r="C45" s="92"/>
      <c r="D45" s="93"/>
      <c r="E45" s="85"/>
      <c r="F45" s="86"/>
      <c r="G45" s="101"/>
      <c r="H45" s="93"/>
      <c r="I45" s="93"/>
      <c r="J45" s="93"/>
      <c r="K45" s="93"/>
      <c r="L45" s="81"/>
      <c r="M45" s="100">
        <f>SUM(M27:M44)</f>
        <v>2614.1737926460969</v>
      </c>
      <c r="N45" s="100">
        <f t="shared" ref="N45:P45" si="27">SUM(N27:N44)</f>
        <v>2124.7964637457767</v>
      </c>
      <c r="O45" s="100">
        <f t="shared" si="27"/>
        <v>2138.5289908322657</v>
      </c>
      <c r="P45" s="100">
        <f t="shared" si="27"/>
        <v>2292.4997490747128</v>
      </c>
      <c r="Q45" s="100">
        <f t="shared" ref="Q45" si="28">SUM(Q27:Q44)</f>
        <v>1848.4399847392447</v>
      </c>
      <c r="R45" s="100">
        <f t="shared" ref="R45:S45" si="29">SUM(R27:R44)</f>
        <v>14260.60517354172</v>
      </c>
      <c r="S45" s="100">
        <f t="shared" si="29"/>
        <v>703.99999999999989</v>
      </c>
      <c r="T45" s="100">
        <f t="shared" ref="T45" si="30">SUM(T27:T44)</f>
        <v>569.40000000000009</v>
      </c>
      <c r="U45" s="100">
        <f t="shared" ref="U45:V45" si="31">SUM(U27:U44)</f>
        <v>560.4</v>
      </c>
      <c r="V45" s="100">
        <f t="shared" si="31"/>
        <v>611.26666666666654</v>
      </c>
      <c r="W45" s="100">
        <f t="shared" ref="W45" si="32">SUM(W27:W44)</f>
        <v>109.57423296080246</v>
      </c>
      <c r="X45" s="100">
        <f t="shared" ref="X45:Y45" si="33">SUM(X27:X44)</f>
        <v>4158.4333333333334</v>
      </c>
      <c r="Y45" s="100">
        <f t="shared" si="33"/>
        <v>863.19500000000005</v>
      </c>
      <c r="Z45" s="100">
        <f t="shared" ref="Z45" si="34">SUM(Z27:Z44)</f>
        <v>849.13200000000006</v>
      </c>
      <c r="AA45" s="100">
        <f t="shared" ref="AA45:AB45" si="35">SUM(AA27:AA44)</f>
        <v>756.91</v>
      </c>
      <c r="AB45" s="100">
        <f t="shared" si="35"/>
        <v>823.07899999999995</v>
      </c>
      <c r="AC45" s="100">
        <f t="shared" ref="AC45" si="36">SUM(AC27:AC44)</f>
        <v>674.21734817386891</v>
      </c>
      <c r="AD45" s="87"/>
      <c r="AE45" s="100"/>
      <c r="AF45" s="100"/>
      <c r="AG45" s="100"/>
      <c r="AH45" s="93"/>
      <c r="AI45" s="93"/>
      <c r="AJ45" s="81"/>
    </row>
    <row r="46" spans="2:36" ht="22" thickBot="1" x14ac:dyDescent="0.3">
      <c r="B46" s="91"/>
      <c r="C46" s="92"/>
      <c r="D46" s="93"/>
      <c r="E46" s="85"/>
      <c r="F46" s="86"/>
      <c r="G46" s="101"/>
      <c r="H46" s="93"/>
      <c r="I46" s="93"/>
      <c r="J46" s="93"/>
      <c r="K46" s="93"/>
      <c r="L46" s="81"/>
      <c r="M46" s="100"/>
      <c r="N46" s="100"/>
      <c r="O46" s="100"/>
      <c r="P46" s="93"/>
      <c r="Q46" s="93"/>
      <c r="R46" s="97"/>
      <c r="S46" s="100"/>
      <c r="T46" s="93"/>
      <c r="U46" s="93"/>
      <c r="V46" s="93"/>
      <c r="W46" s="93"/>
      <c r="X46" s="81"/>
      <c r="Y46" s="100"/>
      <c r="Z46" s="93"/>
      <c r="AA46" s="93"/>
      <c r="AB46" s="93"/>
      <c r="AC46" s="93"/>
      <c r="AD46" s="87"/>
      <c r="AE46" s="100"/>
      <c r="AF46" s="100"/>
      <c r="AG46" s="100"/>
      <c r="AH46" s="93"/>
      <c r="AI46" s="93"/>
      <c r="AJ46" s="81"/>
    </row>
    <row r="47" spans="2:36" ht="22" thickBot="1" x14ac:dyDescent="0.3">
      <c r="B47" s="91"/>
      <c r="C47" s="92"/>
      <c r="D47" s="93"/>
      <c r="E47" s="85"/>
      <c r="F47" s="86"/>
      <c r="G47" s="101"/>
      <c r="H47" s="93"/>
      <c r="I47" s="93"/>
      <c r="J47" s="93"/>
      <c r="K47" s="93"/>
      <c r="L47" s="81"/>
      <c r="M47" s="100"/>
      <c r="N47" s="100"/>
      <c r="O47" s="100"/>
      <c r="P47" s="93"/>
      <c r="Q47" s="93"/>
      <c r="R47" s="97"/>
      <c r="S47" s="100"/>
      <c r="T47" s="93"/>
      <c r="U47" s="93"/>
      <c r="V47" s="93"/>
      <c r="W47" s="93"/>
      <c r="X47" s="81"/>
      <c r="Y47" s="100"/>
      <c r="Z47" s="93"/>
      <c r="AA47" s="93"/>
      <c r="AB47" s="93"/>
      <c r="AC47" s="93"/>
      <c r="AD47" s="87"/>
      <c r="AE47" s="100"/>
      <c r="AF47" s="100"/>
      <c r="AG47" s="100"/>
      <c r="AH47" s="93"/>
      <c r="AI47" s="93"/>
      <c r="AJ47" s="81"/>
    </row>
    <row r="48" spans="2:36" ht="22" thickBot="1" x14ac:dyDescent="0.3">
      <c r="B48" s="91"/>
      <c r="C48" s="102"/>
      <c r="D48" s="93"/>
      <c r="E48" s="85"/>
      <c r="F48" s="86"/>
      <c r="G48" s="101"/>
      <c r="H48" s="93"/>
      <c r="I48" s="93"/>
      <c r="J48" s="93"/>
      <c r="K48" s="93"/>
      <c r="L48" s="81"/>
      <c r="M48" s="100"/>
      <c r="N48" s="100"/>
      <c r="O48" s="100"/>
      <c r="P48" s="93"/>
      <c r="Q48" s="93"/>
      <c r="R48" s="97"/>
      <c r="S48" s="100"/>
      <c r="T48" s="93"/>
      <c r="U48" s="93"/>
      <c r="V48" s="93"/>
      <c r="W48" s="93"/>
      <c r="X48" s="81"/>
      <c r="Y48" s="100"/>
      <c r="Z48" s="93"/>
      <c r="AA48" s="93"/>
      <c r="AB48" s="93"/>
      <c r="AC48" s="93"/>
      <c r="AD48" s="87"/>
      <c r="AE48" s="100"/>
      <c r="AF48" s="100"/>
      <c r="AG48" s="100"/>
      <c r="AH48" s="93"/>
      <c r="AI48" s="93"/>
      <c r="AJ48" s="81"/>
    </row>
    <row r="49" spans="1:36" ht="22" thickBot="1" x14ac:dyDescent="0.3">
      <c r="A49" s="72" t="s">
        <v>18</v>
      </c>
      <c r="B49" s="103"/>
      <c r="C49" s="104">
        <v>43567</v>
      </c>
      <c r="D49" s="105">
        <v>0</v>
      </c>
      <c r="E49" s="85">
        <v>1020</v>
      </c>
      <c r="F49" s="86">
        <v>20.5</v>
      </c>
      <c r="G49" s="106">
        <v>0</v>
      </c>
      <c r="H49" s="107">
        <v>0</v>
      </c>
      <c r="I49" s="107">
        <v>0</v>
      </c>
      <c r="J49" s="107">
        <f t="shared" si="0"/>
        <v>0</v>
      </c>
      <c r="K49" s="107">
        <f t="shared" si="1"/>
        <v>0</v>
      </c>
      <c r="L49" s="81">
        <f>J49</f>
        <v>0</v>
      </c>
      <c r="M49" s="108">
        <f t="shared" si="2"/>
        <v>0</v>
      </c>
      <c r="N49" s="108">
        <f t="shared" si="3"/>
        <v>0</v>
      </c>
      <c r="O49" s="108">
        <f t="shared" si="4"/>
        <v>0</v>
      </c>
      <c r="P49" s="107">
        <f t="shared" si="24"/>
        <v>0</v>
      </c>
      <c r="Q49" s="107">
        <f t="shared" si="6"/>
        <v>0</v>
      </c>
      <c r="R49" s="97">
        <f t="shared" ref="R49:R72" si="37">P49</f>
        <v>0</v>
      </c>
      <c r="S49" s="108">
        <v>0</v>
      </c>
      <c r="T49" s="107">
        <v>0</v>
      </c>
      <c r="U49" s="107">
        <v>0</v>
      </c>
      <c r="V49" s="107">
        <f t="shared" si="25"/>
        <v>0</v>
      </c>
      <c r="W49" s="107">
        <f t="shared" si="8"/>
        <v>0</v>
      </c>
      <c r="X49" s="97">
        <v>0</v>
      </c>
      <c r="Y49" s="108">
        <f t="shared" si="20"/>
        <v>0</v>
      </c>
      <c r="Z49" s="107">
        <f t="shared" si="9"/>
        <v>0</v>
      </c>
      <c r="AA49" s="107">
        <f t="shared" si="10"/>
        <v>0</v>
      </c>
      <c r="AB49" s="107">
        <f t="shared" si="11"/>
        <v>0</v>
      </c>
      <c r="AC49" s="107">
        <f t="shared" si="12"/>
        <v>0</v>
      </c>
      <c r="AD49" s="87">
        <f>AB49</f>
        <v>0</v>
      </c>
      <c r="AE49" s="108">
        <f t="shared" si="13"/>
        <v>0</v>
      </c>
      <c r="AF49" s="108">
        <f t="shared" si="14"/>
        <v>0</v>
      </c>
      <c r="AG49" s="108">
        <f t="shared" si="15"/>
        <v>0</v>
      </c>
      <c r="AH49" s="107">
        <f t="shared" si="16"/>
        <v>0</v>
      </c>
      <c r="AI49" s="107">
        <f t="shared" si="17"/>
        <v>0</v>
      </c>
      <c r="AJ49" s="81">
        <f>AH49</f>
        <v>0</v>
      </c>
    </row>
    <row r="50" spans="1:36" ht="22" thickBot="1" x14ac:dyDescent="0.3">
      <c r="B50" s="103"/>
      <c r="C50" s="104">
        <v>43570</v>
      </c>
      <c r="D50" s="105">
        <v>3</v>
      </c>
      <c r="E50" s="85">
        <v>1020</v>
      </c>
      <c r="F50" s="86">
        <v>20.5</v>
      </c>
      <c r="G50" s="109">
        <v>0</v>
      </c>
      <c r="H50" s="105">
        <v>0</v>
      </c>
      <c r="I50" s="105">
        <v>0</v>
      </c>
      <c r="J50" s="107">
        <f t="shared" si="0"/>
        <v>0</v>
      </c>
      <c r="K50" s="105">
        <f t="shared" si="1"/>
        <v>0</v>
      </c>
      <c r="L50" s="81">
        <f t="shared" si="18"/>
        <v>0</v>
      </c>
      <c r="M50" s="110">
        <f t="shared" si="2"/>
        <v>0</v>
      </c>
      <c r="N50" s="110">
        <f t="shared" si="3"/>
        <v>0</v>
      </c>
      <c r="O50" s="110">
        <f t="shared" si="4"/>
        <v>0</v>
      </c>
      <c r="P50" s="105">
        <f t="shared" si="24"/>
        <v>0</v>
      </c>
      <c r="Q50" s="105">
        <f t="shared" si="6"/>
        <v>0</v>
      </c>
      <c r="R50" s="97">
        <f>R49+P50</f>
        <v>0</v>
      </c>
      <c r="S50" s="110">
        <v>0</v>
      </c>
      <c r="T50" s="105">
        <v>0</v>
      </c>
      <c r="U50" s="105">
        <v>0</v>
      </c>
      <c r="V50" s="105">
        <f t="shared" si="25"/>
        <v>0</v>
      </c>
      <c r="W50" s="105">
        <f t="shared" si="8"/>
        <v>0</v>
      </c>
      <c r="X50" s="81">
        <f t="shared" si="23"/>
        <v>0</v>
      </c>
      <c r="Y50" s="110">
        <f t="shared" si="20"/>
        <v>0</v>
      </c>
      <c r="Z50" s="105">
        <f t="shared" si="9"/>
        <v>0</v>
      </c>
      <c r="AA50" s="105">
        <f t="shared" si="10"/>
        <v>0</v>
      </c>
      <c r="AB50" s="105">
        <f t="shared" si="11"/>
        <v>0</v>
      </c>
      <c r="AC50" s="105">
        <f t="shared" si="12"/>
        <v>0</v>
      </c>
      <c r="AD50" s="87">
        <f t="shared" si="21"/>
        <v>0</v>
      </c>
      <c r="AE50" s="110">
        <f t="shared" si="13"/>
        <v>0</v>
      </c>
      <c r="AF50" s="110">
        <f t="shared" si="14"/>
        <v>0</v>
      </c>
      <c r="AG50" s="110">
        <f t="shared" si="15"/>
        <v>0</v>
      </c>
      <c r="AH50" s="105">
        <f t="shared" si="16"/>
        <v>0</v>
      </c>
      <c r="AI50" s="105">
        <f t="shared" si="17"/>
        <v>0</v>
      </c>
      <c r="AJ50" s="81">
        <f t="shared" si="22"/>
        <v>0</v>
      </c>
    </row>
    <row r="51" spans="1:36" ht="22" thickBot="1" x14ac:dyDescent="0.3">
      <c r="B51" s="103"/>
      <c r="C51" s="104">
        <v>43574</v>
      </c>
      <c r="D51" s="105">
        <v>7</v>
      </c>
      <c r="E51" s="85">
        <v>1020</v>
      </c>
      <c r="F51" s="86">
        <v>20.5</v>
      </c>
      <c r="G51" s="109">
        <v>0</v>
      </c>
      <c r="H51" s="105">
        <v>0</v>
      </c>
      <c r="I51" s="105">
        <v>0</v>
      </c>
      <c r="J51" s="107">
        <f t="shared" si="0"/>
        <v>0</v>
      </c>
      <c r="K51" s="105">
        <f t="shared" si="1"/>
        <v>0</v>
      </c>
      <c r="L51" s="81">
        <f>L50+J51</f>
        <v>0</v>
      </c>
      <c r="M51" s="110">
        <f t="shared" si="2"/>
        <v>0</v>
      </c>
      <c r="N51" s="110">
        <f t="shared" si="3"/>
        <v>0</v>
      </c>
      <c r="O51" s="110">
        <f t="shared" si="4"/>
        <v>0</v>
      </c>
      <c r="P51" s="105">
        <f t="shared" si="24"/>
        <v>0</v>
      </c>
      <c r="Q51" s="105">
        <f t="shared" si="6"/>
        <v>0</v>
      </c>
      <c r="R51" s="97">
        <f t="shared" ref="R51:R67" si="38">R50+P51</f>
        <v>0</v>
      </c>
      <c r="S51" s="110">
        <v>0</v>
      </c>
      <c r="T51" s="105">
        <v>0</v>
      </c>
      <c r="U51" s="105">
        <v>0</v>
      </c>
      <c r="V51" s="105">
        <f t="shared" si="25"/>
        <v>0</v>
      </c>
      <c r="W51" s="105">
        <f t="shared" si="8"/>
        <v>0</v>
      </c>
      <c r="X51" s="81">
        <f t="shared" si="23"/>
        <v>0</v>
      </c>
      <c r="Y51" s="110">
        <f t="shared" si="20"/>
        <v>0</v>
      </c>
      <c r="Z51" s="105">
        <f t="shared" si="9"/>
        <v>0</v>
      </c>
      <c r="AA51" s="105">
        <f t="shared" si="10"/>
        <v>0</v>
      </c>
      <c r="AB51" s="105">
        <f t="shared" si="11"/>
        <v>0</v>
      </c>
      <c r="AC51" s="105">
        <f t="shared" si="12"/>
        <v>0</v>
      </c>
      <c r="AD51" s="87">
        <f t="shared" si="21"/>
        <v>0</v>
      </c>
      <c r="AE51" s="110">
        <f t="shared" si="13"/>
        <v>0</v>
      </c>
      <c r="AF51" s="110">
        <f t="shared" si="14"/>
        <v>0</v>
      </c>
      <c r="AG51" s="110">
        <f t="shared" si="15"/>
        <v>0</v>
      </c>
      <c r="AH51" s="105">
        <f t="shared" si="16"/>
        <v>0</v>
      </c>
      <c r="AI51" s="105">
        <f t="shared" si="17"/>
        <v>0</v>
      </c>
      <c r="AJ51" s="81">
        <f t="shared" si="22"/>
        <v>0</v>
      </c>
    </row>
    <row r="52" spans="1:36" ht="22" thickBot="1" x14ac:dyDescent="0.3">
      <c r="B52" s="103"/>
      <c r="C52" s="104">
        <v>43577</v>
      </c>
      <c r="D52" s="105">
        <v>10</v>
      </c>
      <c r="E52" s="85">
        <v>1020</v>
      </c>
      <c r="F52" s="86">
        <v>20.5</v>
      </c>
      <c r="G52" s="109">
        <v>72</v>
      </c>
      <c r="H52" s="105">
        <v>48</v>
      </c>
      <c r="I52" s="105">
        <v>60</v>
      </c>
      <c r="J52" s="107">
        <f t="shared" si="0"/>
        <v>60</v>
      </c>
      <c r="K52" s="105">
        <f t="shared" si="1"/>
        <v>12</v>
      </c>
      <c r="L52" s="81">
        <f t="shared" si="18"/>
        <v>60</v>
      </c>
      <c r="M52" s="110">
        <f t="shared" si="2"/>
        <v>89.885631838834271</v>
      </c>
      <c r="N52" s="110">
        <f t="shared" si="3"/>
        <v>59.92375455922285</v>
      </c>
      <c r="O52" s="110">
        <f t="shared" si="4"/>
        <v>74.904693199028571</v>
      </c>
      <c r="P52" s="105">
        <f t="shared" si="24"/>
        <v>74.904693199028557</v>
      </c>
      <c r="Q52" s="105">
        <f t="shared" si="6"/>
        <v>14.98093863980573</v>
      </c>
      <c r="R52" s="97">
        <f t="shared" si="38"/>
        <v>74.904693199028557</v>
      </c>
      <c r="S52" s="110">
        <v>20.6</v>
      </c>
      <c r="T52" s="105">
        <v>30.8</v>
      </c>
      <c r="U52" s="105">
        <v>7.5</v>
      </c>
      <c r="V52" s="105">
        <f t="shared" si="25"/>
        <v>19.633333333333336</v>
      </c>
      <c r="W52" s="105">
        <f t="shared" si="8"/>
        <v>11.680039954269565</v>
      </c>
      <c r="X52" s="81">
        <f t="shared" si="23"/>
        <v>19.633333333333336</v>
      </c>
      <c r="Y52" s="110">
        <f t="shared" si="20"/>
        <v>14.832000000000001</v>
      </c>
      <c r="Z52" s="105">
        <f t="shared" si="9"/>
        <v>14.784000000000001</v>
      </c>
      <c r="AA52" s="105">
        <f t="shared" si="10"/>
        <v>4.5</v>
      </c>
      <c r="AB52" s="105">
        <f t="shared" si="11"/>
        <v>11.372</v>
      </c>
      <c r="AC52" s="105">
        <f t="shared" si="12"/>
        <v>5.9513749671819545</v>
      </c>
      <c r="AD52" s="87">
        <f t="shared" si="21"/>
        <v>11.372</v>
      </c>
      <c r="AE52" s="110">
        <f t="shared" si="13"/>
        <v>18.51644015879986</v>
      </c>
      <c r="AF52" s="110">
        <f t="shared" si="14"/>
        <v>18.456516404240638</v>
      </c>
      <c r="AG52" s="110">
        <f t="shared" si="15"/>
        <v>5.617851989927142</v>
      </c>
      <c r="AH52" s="105">
        <f t="shared" si="16"/>
        <v>14.196936184322546</v>
      </c>
      <c r="AI52" s="105">
        <f t="shared" si="17"/>
        <v>7.4297652671523826</v>
      </c>
      <c r="AJ52" s="81">
        <f t="shared" si="22"/>
        <v>14.196936184322546</v>
      </c>
    </row>
    <row r="53" spans="1:36" ht="22" thickBot="1" x14ac:dyDescent="0.3">
      <c r="B53" s="103"/>
      <c r="C53" s="104">
        <v>43579</v>
      </c>
      <c r="D53" s="105">
        <v>12</v>
      </c>
      <c r="E53" s="85">
        <v>1020</v>
      </c>
      <c r="F53" s="86">
        <v>20.5</v>
      </c>
      <c r="G53" s="109">
        <v>169</v>
      </c>
      <c r="H53" s="105">
        <v>100</v>
      </c>
      <c r="I53" s="105">
        <v>105</v>
      </c>
      <c r="J53" s="107">
        <f t="shared" si="0"/>
        <v>124.66666666666667</v>
      </c>
      <c r="K53" s="105">
        <f t="shared" si="1"/>
        <v>38.475100173142266</v>
      </c>
      <c r="L53" s="81">
        <f t="shared" si="18"/>
        <v>184.66666666666669</v>
      </c>
      <c r="M53" s="110">
        <f t="shared" si="2"/>
        <v>210.98155251059714</v>
      </c>
      <c r="N53" s="110">
        <f t="shared" si="3"/>
        <v>124.84115533171428</v>
      </c>
      <c r="O53" s="110">
        <f t="shared" si="4"/>
        <v>131.08321309829998</v>
      </c>
      <c r="P53" s="105">
        <f t="shared" si="24"/>
        <v>155.63530698020381</v>
      </c>
      <c r="Q53" s="105">
        <f t="shared" si="6"/>
        <v>48.032759571185323</v>
      </c>
      <c r="R53" s="97">
        <f t="shared" si="38"/>
        <v>230.54000017923238</v>
      </c>
      <c r="S53" s="110">
        <v>13.5</v>
      </c>
      <c r="T53" s="105">
        <v>13</v>
      </c>
      <c r="U53" s="105">
        <v>22.1</v>
      </c>
      <c r="V53" s="105">
        <f t="shared" si="25"/>
        <v>16.2</v>
      </c>
      <c r="W53" s="105">
        <f t="shared" si="8"/>
        <v>5.1156622249714667</v>
      </c>
      <c r="X53" s="81">
        <f t="shared" si="23"/>
        <v>35.833333333333336</v>
      </c>
      <c r="Y53" s="110">
        <f t="shared" si="20"/>
        <v>22.815000000000001</v>
      </c>
      <c r="Z53" s="105">
        <f t="shared" si="9"/>
        <v>13</v>
      </c>
      <c r="AA53" s="105">
        <f t="shared" si="10"/>
        <v>23.204999999999998</v>
      </c>
      <c r="AB53" s="105">
        <f t="shared" si="11"/>
        <v>19.673333333333332</v>
      </c>
      <c r="AC53" s="105">
        <f t="shared" si="12"/>
        <v>5.7825650306186365</v>
      </c>
      <c r="AD53" s="87">
        <f t="shared" si="21"/>
        <v>31.045333333333332</v>
      </c>
      <c r="AE53" s="110">
        <f t="shared" si="13"/>
        <v>28.482509588930615</v>
      </c>
      <c r="AF53" s="110">
        <f t="shared" si="14"/>
        <v>16.229350193122855</v>
      </c>
      <c r="AG53" s="110">
        <f t="shared" si="15"/>
        <v>28.969390094724297</v>
      </c>
      <c r="AH53" s="105">
        <f t="shared" si="16"/>
        <v>24.560416625592591</v>
      </c>
      <c r="AI53" s="105">
        <f t="shared" si="17"/>
        <v>7.2190209920319752</v>
      </c>
      <c r="AJ53" s="81">
        <f t="shared" si="22"/>
        <v>38.757352809915133</v>
      </c>
    </row>
    <row r="54" spans="1:36" ht="22" thickBot="1" x14ac:dyDescent="0.3">
      <c r="B54" s="103"/>
      <c r="C54" s="104">
        <v>43581</v>
      </c>
      <c r="D54" s="105">
        <v>14</v>
      </c>
      <c r="E54" s="85">
        <v>1020</v>
      </c>
      <c r="F54" s="86">
        <v>20.5</v>
      </c>
      <c r="G54" s="109">
        <v>80</v>
      </c>
      <c r="H54" s="105">
        <v>50</v>
      </c>
      <c r="I54" s="105">
        <v>40</v>
      </c>
      <c r="J54" s="107">
        <f t="shared" si="0"/>
        <v>56.666666666666664</v>
      </c>
      <c r="K54" s="105">
        <f t="shared" si="1"/>
        <v>20.816659994661322</v>
      </c>
      <c r="L54" s="81">
        <f t="shared" si="18"/>
        <v>241.33333333333334</v>
      </c>
      <c r="M54" s="110">
        <f t="shared" si="2"/>
        <v>99.87292426537141</v>
      </c>
      <c r="N54" s="110">
        <f t="shared" si="3"/>
        <v>62.420577665857138</v>
      </c>
      <c r="O54" s="110">
        <f t="shared" si="4"/>
        <v>49.936462132685705</v>
      </c>
      <c r="P54" s="105">
        <f t="shared" si="24"/>
        <v>70.743321354638084</v>
      </c>
      <c r="Q54" s="105">
        <f t="shared" si="6"/>
        <v>25.987758838809995</v>
      </c>
      <c r="R54" s="97">
        <f t="shared" si="38"/>
        <v>301.28332153387043</v>
      </c>
      <c r="S54" s="110">
        <v>13</v>
      </c>
      <c r="T54" s="105">
        <v>18.899999999999999</v>
      </c>
      <c r="U54" s="105">
        <v>19.399999999999999</v>
      </c>
      <c r="V54" s="105">
        <f t="shared" si="25"/>
        <v>17.099999999999998</v>
      </c>
      <c r="W54" s="105">
        <f t="shared" si="8"/>
        <v>3.5594943461115394</v>
      </c>
      <c r="X54" s="81">
        <f t="shared" si="23"/>
        <v>52.933333333333337</v>
      </c>
      <c r="Y54" s="110">
        <f t="shared" si="20"/>
        <v>10.4</v>
      </c>
      <c r="Z54" s="105">
        <f t="shared" si="9"/>
        <v>9.4499999999999993</v>
      </c>
      <c r="AA54" s="105">
        <f t="shared" si="10"/>
        <v>7.76</v>
      </c>
      <c r="AB54" s="105">
        <f t="shared" si="11"/>
        <v>9.2033333333333331</v>
      </c>
      <c r="AC54" s="105">
        <f t="shared" si="12"/>
        <v>1.3371736361943916</v>
      </c>
      <c r="AD54" s="87">
        <f t="shared" si="21"/>
        <v>40.248666666666665</v>
      </c>
      <c r="AE54" s="110">
        <f t="shared" si="13"/>
        <v>12.983480154498285</v>
      </c>
      <c r="AF54" s="110">
        <f t="shared" si="14"/>
        <v>11.797489178846998</v>
      </c>
      <c r="AG54" s="110">
        <f t="shared" si="15"/>
        <v>9.6876736537410277</v>
      </c>
      <c r="AH54" s="105">
        <f t="shared" si="16"/>
        <v>11.489547662362105</v>
      </c>
      <c r="AI54" s="105">
        <f t="shared" si="17"/>
        <v>1.6693430162161629</v>
      </c>
      <c r="AJ54" s="81">
        <f t="shared" si="22"/>
        <v>50.24690047227724</v>
      </c>
    </row>
    <row r="55" spans="1:36" ht="22" thickBot="1" x14ac:dyDescent="0.3">
      <c r="B55" s="103"/>
      <c r="C55" s="104">
        <v>43584</v>
      </c>
      <c r="D55" s="105">
        <v>17</v>
      </c>
      <c r="E55" s="85">
        <v>1020</v>
      </c>
      <c r="F55" s="86">
        <v>20.5</v>
      </c>
      <c r="G55" s="109">
        <v>68</v>
      </c>
      <c r="H55" s="105">
        <v>50</v>
      </c>
      <c r="I55" s="105">
        <v>0</v>
      </c>
      <c r="J55" s="107">
        <f t="shared" si="0"/>
        <v>39.333333333333336</v>
      </c>
      <c r="K55" s="105">
        <f t="shared" si="1"/>
        <v>35.232560697930168</v>
      </c>
      <c r="L55" s="81">
        <f t="shared" si="18"/>
        <v>280.66666666666669</v>
      </c>
      <c r="M55" s="110">
        <f t="shared" si="2"/>
        <v>84.891985625565709</v>
      </c>
      <c r="N55" s="110">
        <f t="shared" si="3"/>
        <v>62.420577665857138</v>
      </c>
      <c r="O55" s="110">
        <f t="shared" si="4"/>
        <v>0</v>
      </c>
      <c r="P55" s="105">
        <f t="shared" si="24"/>
        <v>49.104187763807623</v>
      </c>
      <c r="Q55" s="105">
        <f t="shared" si="6"/>
        <v>43.984735828243508</v>
      </c>
      <c r="R55" s="97">
        <f t="shared" si="38"/>
        <v>350.38750929767804</v>
      </c>
      <c r="S55" s="110">
        <v>17.399999999999999</v>
      </c>
      <c r="T55" s="105">
        <v>18.5</v>
      </c>
      <c r="U55" s="105">
        <v>28.9</v>
      </c>
      <c r="V55" s="105">
        <f t="shared" si="25"/>
        <v>21.599999999999998</v>
      </c>
      <c r="W55" s="105">
        <f t="shared" si="8"/>
        <v>6.345864795282032</v>
      </c>
      <c r="X55" s="81">
        <f t="shared" si="23"/>
        <v>74.533333333333331</v>
      </c>
      <c r="Y55" s="110">
        <f t="shared" si="20"/>
        <v>11.831999999999999</v>
      </c>
      <c r="Z55" s="105">
        <f t="shared" si="9"/>
        <v>9.25</v>
      </c>
      <c r="AA55" s="105">
        <f t="shared" si="10"/>
        <v>0</v>
      </c>
      <c r="AB55" s="105">
        <f t="shared" si="11"/>
        <v>7.0273333333333339</v>
      </c>
      <c r="AC55" s="105">
        <f t="shared" si="12"/>
        <v>6.221273288751533</v>
      </c>
      <c r="AD55" s="87">
        <f t="shared" si="21"/>
        <v>47.275999999999996</v>
      </c>
      <c r="AE55" s="110">
        <f t="shared" si="13"/>
        <v>14.771205498848433</v>
      </c>
      <c r="AF55" s="110">
        <f t="shared" si="14"/>
        <v>11.547806868183571</v>
      </c>
      <c r="AG55" s="110">
        <f t="shared" si="15"/>
        <v>0</v>
      </c>
      <c r="AH55" s="105">
        <f t="shared" si="16"/>
        <v>8.7730041223440001</v>
      </c>
      <c r="AI55" s="105">
        <f t="shared" si="17"/>
        <v>7.7667094500207545</v>
      </c>
      <c r="AJ55" s="81">
        <f t="shared" si="22"/>
        <v>59.019904594621238</v>
      </c>
    </row>
    <row r="56" spans="1:36" ht="22" thickBot="1" x14ac:dyDescent="0.3">
      <c r="B56" s="103"/>
      <c r="C56" s="104">
        <v>43587</v>
      </c>
      <c r="D56" s="105">
        <v>20</v>
      </c>
      <c r="E56" s="85">
        <v>1020</v>
      </c>
      <c r="F56" s="86">
        <v>20.5</v>
      </c>
      <c r="G56" s="109">
        <v>120</v>
      </c>
      <c r="H56" s="105">
        <v>88</v>
      </c>
      <c r="I56" s="105">
        <v>40</v>
      </c>
      <c r="J56" s="107">
        <f t="shared" si="0"/>
        <v>82.666666666666671</v>
      </c>
      <c r="K56" s="105">
        <f t="shared" si="1"/>
        <v>40.265783654777337</v>
      </c>
      <c r="L56" s="81">
        <f t="shared" si="18"/>
        <v>363.33333333333337</v>
      </c>
      <c r="M56" s="110">
        <f t="shared" si="2"/>
        <v>149.80938639805714</v>
      </c>
      <c r="N56" s="110">
        <f t="shared" si="3"/>
        <v>109.86021669190856</v>
      </c>
      <c r="O56" s="110">
        <f t="shared" si="4"/>
        <v>49.936462132685705</v>
      </c>
      <c r="P56" s="105">
        <f t="shared" si="24"/>
        <v>103.20202174088381</v>
      </c>
      <c r="Q56" s="105">
        <f t="shared" si="6"/>
        <v>50.2682695179926</v>
      </c>
      <c r="R56" s="97">
        <f t="shared" si="38"/>
        <v>453.58953103856186</v>
      </c>
      <c r="S56" s="110">
        <v>16.5</v>
      </c>
      <c r="T56" s="105">
        <v>21.7</v>
      </c>
      <c r="U56" s="105">
        <v>26.4</v>
      </c>
      <c r="V56" s="105">
        <f t="shared" si="25"/>
        <v>21.533333333333331</v>
      </c>
      <c r="W56" s="105">
        <f t="shared" si="8"/>
        <v>4.9521039299810159</v>
      </c>
      <c r="X56" s="81">
        <f t="shared" si="23"/>
        <v>96.066666666666663</v>
      </c>
      <c r="Y56" s="110">
        <f t="shared" si="20"/>
        <v>19.8</v>
      </c>
      <c r="Z56" s="105">
        <f t="shared" si="9"/>
        <v>19.096</v>
      </c>
      <c r="AA56" s="105">
        <f t="shared" si="10"/>
        <v>10.56</v>
      </c>
      <c r="AB56" s="105">
        <f t="shared" si="11"/>
        <v>16.485333333333333</v>
      </c>
      <c r="AC56" s="105">
        <f t="shared" si="12"/>
        <v>5.1435479324424795</v>
      </c>
      <c r="AD56" s="87">
        <f t="shared" si="21"/>
        <v>63.761333333333326</v>
      </c>
      <c r="AE56" s="110">
        <f t="shared" si="13"/>
        <v>24.718548755679429</v>
      </c>
      <c r="AF56" s="110">
        <f t="shared" si="14"/>
        <v>23.839667022144162</v>
      </c>
      <c r="AG56" s="110">
        <f t="shared" si="15"/>
        <v>13.183226003029027</v>
      </c>
      <c r="AH56" s="105">
        <f t="shared" si="16"/>
        <v>20.580480593617541</v>
      </c>
      <c r="AI56" s="105">
        <f t="shared" si="17"/>
        <v>6.4212646639016988</v>
      </c>
      <c r="AJ56" s="81">
        <f t="shared" si="22"/>
        <v>79.600385188238775</v>
      </c>
    </row>
    <row r="57" spans="1:36" ht="22" thickBot="1" x14ac:dyDescent="0.3">
      <c r="B57" s="103"/>
      <c r="C57" s="104">
        <v>43589</v>
      </c>
      <c r="D57" s="105">
        <v>22</v>
      </c>
      <c r="E57" s="85">
        <v>1020</v>
      </c>
      <c r="F57" s="86">
        <v>20.5</v>
      </c>
      <c r="G57" s="109">
        <v>90</v>
      </c>
      <c r="H57" s="105">
        <v>0</v>
      </c>
      <c r="I57" s="105">
        <v>0</v>
      </c>
      <c r="J57" s="107">
        <f t="shared" si="0"/>
        <v>30</v>
      </c>
      <c r="K57" s="105">
        <f t="shared" si="1"/>
        <v>51.96152422706632</v>
      </c>
      <c r="L57" s="81">
        <f t="shared" si="18"/>
        <v>393.33333333333337</v>
      </c>
      <c r="M57" s="110">
        <f t="shared" si="2"/>
        <v>112.35703979854286</v>
      </c>
      <c r="N57" s="110">
        <f t="shared" si="3"/>
        <v>0</v>
      </c>
      <c r="O57" s="110">
        <f t="shared" si="4"/>
        <v>0</v>
      </c>
      <c r="P57" s="105">
        <f t="shared" si="24"/>
        <v>37.452346599514286</v>
      </c>
      <c r="Q57" s="105">
        <f t="shared" si="6"/>
        <v>64.869367173038214</v>
      </c>
      <c r="R57" s="97">
        <f t="shared" si="38"/>
        <v>491.04187763807613</v>
      </c>
      <c r="S57" s="110">
        <v>18.2</v>
      </c>
      <c r="T57" s="105">
        <v>33.1</v>
      </c>
      <c r="U57" s="105">
        <v>39.6</v>
      </c>
      <c r="V57" s="105">
        <f t="shared" si="25"/>
        <v>30.3</v>
      </c>
      <c r="W57" s="105">
        <f t="shared" si="8"/>
        <v>10.971326264403949</v>
      </c>
      <c r="X57" s="81">
        <f t="shared" si="23"/>
        <v>126.36666666666666</v>
      </c>
      <c r="Y57" s="110">
        <f t="shared" si="20"/>
        <v>16.38</v>
      </c>
      <c r="Z57" s="105">
        <f t="shared" si="9"/>
        <v>0</v>
      </c>
      <c r="AA57" s="105">
        <f t="shared" si="10"/>
        <v>0</v>
      </c>
      <c r="AB57" s="105">
        <f t="shared" si="11"/>
        <v>5.46</v>
      </c>
      <c r="AC57" s="105">
        <f t="shared" si="12"/>
        <v>9.4569974093260694</v>
      </c>
      <c r="AD57" s="87">
        <f t="shared" si="21"/>
        <v>69.22133333333332</v>
      </c>
      <c r="AE57" s="110">
        <f t="shared" si="13"/>
        <v>20.448981243334796</v>
      </c>
      <c r="AF57" s="110">
        <f t="shared" si="14"/>
        <v>0</v>
      </c>
      <c r="AG57" s="110">
        <f t="shared" si="15"/>
        <v>0</v>
      </c>
      <c r="AH57" s="105">
        <f t="shared" si="16"/>
        <v>6.8163270811115986</v>
      </c>
      <c r="AI57" s="105">
        <f t="shared" si="17"/>
        <v>11.806224825492952</v>
      </c>
      <c r="AJ57" s="81">
        <f t="shared" si="22"/>
        <v>86.41671226935037</v>
      </c>
    </row>
    <row r="58" spans="1:36" ht="22" thickBot="1" x14ac:dyDescent="0.3">
      <c r="B58" s="103"/>
      <c r="C58" s="104">
        <v>43591</v>
      </c>
      <c r="D58" s="105">
        <v>24</v>
      </c>
      <c r="E58" s="85">
        <v>1020</v>
      </c>
      <c r="F58" s="86">
        <v>20.5</v>
      </c>
      <c r="G58" s="109">
        <v>110</v>
      </c>
      <c r="H58" s="105">
        <v>40</v>
      </c>
      <c r="I58" s="105">
        <v>360</v>
      </c>
      <c r="J58" s="107">
        <f t="shared" si="0"/>
        <v>170</v>
      </c>
      <c r="K58" s="105">
        <f t="shared" si="1"/>
        <v>168.22603841260721</v>
      </c>
      <c r="L58" s="81">
        <f t="shared" si="18"/>
        <v>563.33333333333337</v>
      </c>
      <c r="M58" s="110">
        <f t="shared" si="2"/>
        <v>137.32527086488571</v>
      </c>
      <c r="N58" s="110">
        <f t="shared" si="3"/>
        <v>49.936462132685705</v>
      </c>
      <c r="O58" s="110">
        <f t="shared" si="4"/>
        <v>449.42815919417143</v>
      </c>
      <c r="P58" s="105">
        <f t="shared" si="24"/>
        <v>212.22996406391428</v>
      </c>
      <c r="Q58" s="105">
        <f t="shared" si="6"/>
        <v>210.0153299230723</v>
      </c>
      <c r="R58" s="97">
        <f t="shared" si="38"/>
        <v>703.27184170199041</v>
      </c>
      <c r="S58" s="110">
        <v>32</v>
      </c>
      <c r="T58" s="105">
        <v>39.200000000000003</v>
      </c>
      <c r="U58" s="105">
        <v>37</v>
      </c>
      <c r="V58" s="105">
        <f t="shared" si="25"/>
        <v>36.06666666666667</v>
      </c>
      <c r="W58" s="105">
        <f t="shared" si="8"/>
        <v>3.6896250938724577</v>
      </c>
      <c r="X58" s="81">
        <f t="shared" si="23"/>
        <v>162.43333333333334</v>
      </c>
      <c r="Y58" s="110">
        <f t="shared" si="20"/>
        <v>35.200000000000003</v>
      </c>
      <c r="Z58" s="105">
        <f t="shared" si="9"/>
        <v>15.68</v>
      </c>
      <c r="AA58" s="105">
        <f t="shared" si="10"/>
        <v>133.19999999999999</v>
      </c>
      <c r="AB58" s="105">
        <f t="shared" si="11"/>
        <v>61.359999999999992</v>
      </c>
      <c r="AC58" s="105">
        <f t="shared" si="12"/>
        <v>62.976160568900987</v>
      </c>
      <c r="AD58" s="87">
        <f t="shared" si="21"/>
        <v>130.5813333333333</v>
      </c>
      <c r="AE58" s="110">
        <f t="shared" si="13"/>
        <v>43.944086676763426</v>
      </c>
      <c r="AF58" s="110">
        <f t="shared" si="14"/>
        <v>19.575093156012798</v>
      </c>
      <c r="AG58" s="110">
        <f t="shared" si="15"/>
        <v>166.28841890184341</v>
      </c>
      <c r="AH58" s="105">
        <f t="shared" si="16"/>
        <v>76.602532911539882</v>
      </c>
      <c r="AI58" s="105">
        <f t="shared" si="17"/>
        <v>78.620166437771474</v>
      </c>
      <c r="AJ58" s="81">
        <f t="shared" si="22"/>
        <v>163.01924518089027</v>
      </c>
    </row>
    <row r="59" spans="1:36" ht="22" thickBot="1" x14ac:dyDescent="0.3">
      <c r="B59" s="103"/>
      <c r="C59" s="104">
        <v>43593</v>
      </c>
      <c r="D59" s="105">
        <v>26</v>
      </c>
      <c r="E59" s="85">
        <v>1020</v>
      </c>
      <c r="F59" s="86">
        <v>20.5</v>
      </c>
      <c r="G59" s="109">
        <v>30</v>
      </c>
      <c r="H59" s="105">
        <v>0</v>
      </c>
      <c r="I59" s="105">
        <v>100</v>
      </c>
      <c r="J59" s="107">
        <f t="shared" si="0"/>
        <v>43.333333333333336</v>
      </c>
      <c r="K59" s="105">
        <f t="shared" si="1"/>
        <v>51.316014394468844</v>
      </c>
      <c r="L59" s="81">
        <f t="shared" si="18"/>
        <v>606.66666666666674</v>
      </c>
      <c r="M59" s="110">
        <f t="shared" si="2"/>
        <v>37.452346599514286</v>
      </c>
      <c r="N59" s="110">
        <f t="shared" si="3"/>
        <v>0</v>
      </c>
      <c r="O59" s="110">
        <f t="shared" si="4"/>
        <v>124.84115533171428</v>
      </c>
      <c r="P59" s="105">
        <f t="shared" si="24"/>
        <v>54.097833977076185</v>
      </c>
      <c r="Q59" s="105">
        <f t="shared" si="6"/>
        <v>64.0635052402437</v>
      </c>
      <c r="R59" s="97">
        <f t="shared" si="38"/>
        <v>757.36967567906663</v>
      </c>
      <c r="S59" s="110">
        <v>54</v>
      </c>
      <c r="T59" s="105">
        <v>56.1</v>
      </c>
      <c r="U59" s="105">
        <v>40</v>
      </c>
      <c r="V59" s="105">
        <f t="shared" si="25"/>
        <v>50.033333333333331</v>
      </c>
      <c r="W59" s="105">
        <f t="shared" si="8"/>
        <v>8.7523330223051659</v>
      </c>
      <c r="X59" s="81">
        <f t="shared" si="23"/>
        <v>212.46666666666667</v>
      </c>
      <c r="Y59" s="110">
        <f t="shared" si="20"/>
        <v>16.2</v>
      </c>
      <c r="Z59" s="105">
        <f t="shared" si="9"/>
        <v>0</v>
      </c>
      <c r="AA59" s="105">
        <f t="shared" si="10"/>
        <v>40</v>
      </c>
      <c r="AB59" s="105">
        <f t="shared" si="11"/>
        <v>18.733333333333334</v>
      </c>
      <c r="AC59" s="105">
        <f t="shared" si="12"/>
        <v>20.119973492361595</v>
      </c>
      <c r="AD59" s="87">
        <f t="shared" si="21"/>
        <v>149.31466666666665</v>
      </c>
      <c r="AE59" s="110">
        <f t="shared" si="13"/>
        <v>20.224267163737714</v>
      </c>
      <c r="AF59" s="110">
        <f t="shared" si="14"/>
        <v>0</v>
      </c>
      <c r="AG59" s="110">
        <f t="shared" si="15"/>
        <v>49.936462132685705</v>
      </c>
      <c r="AH59" s="105">
        <f t="shared" si="16"/>
        <v>23.386909765474474</v>
      </c>
      <c r="AI59" s="105">
        <f t="shared" si="17"/>
        <v>25.118007360298876</v>
      </c>
      <c r="AJ59" s="81">
        <f t="shared" si="22"/>
        <v>186.40615494636475</v>
      </c>
    </row>
    <row r="60" spans="1:36" ht="22" thickBot="1" x14ac:dyDescent="0.3">
      <c r="B60" s="103"/>
      <c r="C60" s="111">
        <v>43595</v>
      </c>
      <c r="D60" s="105">
        <v>28</v>
      </c>
      <c r="E60" s="85">
        <v>1020</v>
      </c>
      <c r="F60" s="86">
        <v>20.5</v>
      </c>
      <c r="G60" s="109">
        <v>300</v>
      </c>
      <c r="H60" s="105">
        <v>0</v>
      </c>
      <c r="I60" s="105">
        <v>0</v>
      </c>
      <c r="J60" s="107">
        <f t="shared" si="0"/>
        <v>100</v>
      </c>
      <c r="K60" s="105">
        <f t="shared" si="1"/>
        <v>173.20508075688772</v>
      </c>
      <c r="L60" s="81">
        <f t="shared" si="18"/>
        <v>706.66666666666674</v>
      </c>
      <c r="M60" s="110">
        <f t="shared" si="2"/>
        <v>374.52346599514283</v>
      </c>
      <c r="N60" s="110">
        <f t="shared" si="3"/>
        <v>0</v>
      </c>
      <c r="O60" s="110">
        <f t="shared" si="4"/>
        <v>0</v>
      </c>
      <c r="P60" s="105">
        <f t="shared" si="24"/>
        <v>124.84115533171428</v>
      </c>
      <c r="Q60" s="105">
        <f t="shared" si="6"/>
        <v>216.23122391012737</v>
      </c>
      <c r="R60" s="97">
        <f t="shared" si="38"/>
        <v>882.21083101078091</v>
      </c>
      <c r="S60" s="110">
        <v>56</v>
      </c>
      <c r="T60" s="105">
        <v>58.5</v>
      </c>
      <c r="U60" s="105">
        <v>55.4</v>
      </c>
      <c r="V60" s="105">
        <f t="shared" si="25"/>
        <v>56.633333333333333</v>
      </c>
      <c r="W60" s="105">
        <f t="shared" si="8"/>
        <v>1.6441816606851369</v>
      </c>
      <c r="X60" s="81">
        <f t="shared" si="23"/>
        <v>269.10000000000002</v>
      </c>
      <c r="Y60" s="110">
        <f t="shared" si="20"/>
        <v>168</v>
      </c>
      <c r="Z60" s="105">
        <f t="shared" si="9"/>
        <v>0</v>
      </c>
      <c r="AA60" s="105">
        <f t="shared" si="10"/>
        <v>0</v>
      </c>
      <c r="AB60" s="105">
        <f t="shared" si="11"/>
        <v>56</v>
      </c>
      <c r="AC60" s="105">
        <f t="shared" si="12"/>
        <v>96.994845223857126</v>
      </c>
      <c r="AD60" s="87">
        <f t="shared" si="21"/>
        <v>205.31466666666665</v>
      </c>
      <c r="AE60" s="110">
        <f t="shared" si="13"/>
        <v>209.73314095727997</v>
      </c>
      <c r="AF60" s="110">
        <f t="shared" si="14"/>
        <v>0</v>
      </c>
      <c r="AG60" s="110">
        <f t="shared" si="15"/>
        <v>0</v>
      </c>
      <c r="AH60" s="105">
        <f t="shared" si="16"/>
        <v>69.911046985759995</v>
      </c>
      <c r="AI60" s="105">
        <f t="shared" si="17"/>
        <v>121.08948538967131</v>
      </c>
      <c r="AJ60" s="81">
        <f t="shared" si="22"/>
        <v>256.31720193212476</v>
      </c>
    </row>
    <row r="61" spans="1:36" ht="22" thickBot="1" x14ac:dyDescent="0.3">
      <c r="B61" s="103"/>
      <c r="C61" s="111">
        <v>43598</v>
      </c>
      <c r="D61" s="105">
        <v>31</v>
      </c>
      <c r="E61" s="85">
        <v>1020</v>
      </c>
      <c r="F61" s="86">
        <v>20.5</v>
      </c>
      <c r="G61" s="109">
        <v>770</v>
      </c>
      <c r="H61" s="105">
        <v>0</v>
      </c>
      <c r="I61" s="105">
        <v>0</v>
      </c>
      <c r="J61" s="107">
        <f t="shared" si="0"/>
        <v>256.66666666666669</v>
      </c>
      <c r="K61" s="105">
        <f t="shared" si="1"/>
        <v>444.55970727601181</v>
      </c>
      <c r="L61" s="81">
        <f t="shared" si="18"/>
        <v>963.33333333333348</v>
      </c>
      <c r="M61" s="110">
        <f t="shared" si="2"/>
        <v>961.27689605419982</v>
      </c>
      <c r="N61" s="110">
        <f t="shared" si="3"/>
        <v>0</v>
      </c>
      <c r="O61" s="110">
        <f t="shared" si="4"/>
        <v>0</v>
      </c>
      <c r="P61" s="105">
        <f t="shared" si="24"/>
        <v>320.42563201806661</v>
      </c>
      <c r="Q61" s="105">
        <f t="shared" si="6"/>
        <v>554.99347470266014</v>
      </c>
      <c r="R61" s="97">
        <f t="shared" si="38"/>
        <v>1202.6364630288476</v>
      </c>
      <c r="S61" s="110">
        <v>53.4</v>
      </c>
      <c r="T61" s="105">
        <v>60.7</v>
      </c>
      <c r="U61" s="105">
        <v>57.2</v>
      </c>
      <c r="V61" s="105">
        <f t="shared" si="25"/>
        <v>57.1</v>
      </c>
      <c r="W61" s="105">
        <f t="shared" si="8"/>
        <v>3.651027252705739</v>
      </c>
      <c r="X61" s="81">
        <f t="shared" si="23"/>
        <v>326.20000000000005</v>
      </c>
      <c r="Y61" s="110">
        <f t="shared" si="20"/>
        <v>411.18</v>
      </c>
      <c r="Z61" s="105">
        <f t="shared" si="9"/>
        <v>0</v>
      </c>
      <c r="AA61" s="105">
        <f t="shared" si="10"/>
        <v>0</v>
      </c>
      <c r="AB61" s="105">
        <f t="shared" si="11"/>
        <v>137.06</v>
      </c>
      <c r="AC61" s="105">
        <f t="shared" si="12"/>
        <v>237.39488368539034</v>
      </c>
      <c r="AD61" s="87">
        <f t="shared" si="21"/>
        <v>342.37466666666666</v>
      </c>
      <c r="AE61" s="110">
        <f t="shared" si="13"/>
        <v>513.32186249294284</v>
      </c>
      <c r="AF61" s="110">
        <f t="shared" si="14"/>
        <v>0</v>
      </c>
      <c r="AG61" s="110">
        <f t="shared" si="15"/>
        <v>0</v>
      </c>
      <c r="AH61" s="105">
        <f t="shared" si="16"/>
        <v>171.1072874976476</v>
      </c>
      <c r="AI61" s="105">
        <f t="shared" si="17"/>
        <v>296.36651549122064</v>
      </c>
      <c r="AJ61" s="81">
        <f t="shared" si="22"/>
        <v>427.42448942977239</v>
      </c>
    </row>
    <row r="62" spans="1:36" ht="22" thickBot="1" x14ac:dyDescent="0.3">
      <c r="B62" s="103"/>
      <c r="C62" s="111">
        <v>43600</v>
      </c>
      <c r="D62" s="105">
        <v>33</v>
      </c>
      <c r="E62" s="85">
        <v>1020</v>
      </c>
      <c r="F62" s="86">
        <v>20.5</v>
      </c>
      <c r="G62" s="109">
        <v>660</v>
      </c>
      <c r="H62" s="105">
        <v>0</v>
      </c>
      <c r="I62" s="105">
        <v>240</v>
      </c>
      <c r="J62" s="107">
        <f t="shared" si="0"/>
        <v>300</v>
      </c>
      <c r="K62" s="105">
        <f t="shared" si="1"/>
        <v>334.0658617698013</v>
      </c>
      <c r="L62" s="81">
        <f t="shared" si="18"/>
        <v>1263.3333333333335</v>
      </c>
      <c r="M62" s="110">
        <f t="shared" si="2"/>
        <v>823.9516251893142</v>
      </c>
      <c r="N62" s="110">
        <f t="shared" si="3"/>
        <v>0</v>
      </c>
      <c r="O62" s="110">
        <f t="shared" si="4"/>
        <v>299.61877279611429</v>
      </c>
      <c r="P62" s="105">
        <f t="shared" si="24"/>
        <v>374.52346599514277</v>
      </c>
      <c r="Q62" s="105">
        <f t="shared" si="6"/>
        <v>417.05168140226755</v>
      </c>
      <c r="R62" s="97">
        <f t="shared" si="38"/>
        <v>1577.1599290239903</v>
      </c>
      <c r="S62" s="110">
        <v>56.8</v>
      </c>
      <c r="T62" s="105">
        <v>54.8</v>
      </c>
      <c r="U62" s="105">
        <v>56.3</v>
      </c>
      <c r="V62" s="105">
        <f t="shared" si="25"/>
        <v>55.966666666666661</v>
      </c>
      <c r="W62" s="105">
        <f t="shared" si="8"/>
        <v>1.0408329997330663</v>
      </c>
      <c r="X62" s="81">
        <f t="shared" si="23"/>
        <v>382.16666666666669</v>
      </c>
      <c r="Y62" s="110">
        <f t="shared" si="20"/>
        <v>374.88</v>
      </c>
      <c r="Z62" s="105">
        <f t="shared" si="9"/>
        <v>0</v>
      </c>
      <c r="AA62" s="105">
        <f t="shared" si="10"/>
        <v>135.12</v>
      </c>
      <c r="AB62" s="105">
        <f t="shared" si="11"/>
        <v>170</v>
      </c>
      <c r="AC62" s="105">
        <f t="shared" si="12"/>
        <v>189.85840618734792</v>
      </c>
      <c r="AD62" s="87">
        <f t="shared" si="21"/>
        <v>512.3746666666666</v>
      </c>
      <c r="AE62" s="110">
        <f t="shared" si="13"/>
        <v>468.00452310753042</v>
      </c>
      <c r="AF62" s="110">
        <f t="shared" si="14"/>
        <v>0</v>
      </c>
      <c r="AG62" s="110">
        <f t="shared" si="15"/>
        <v>168.68536908421234</v>
      </c>
      <c r="AH62" s="105">
        <f t="shared" si="16"/>
        <v>212.22996406391425</v>
      </c>
      <c r="AI62" s="105">
        <f t="shared" si="17"/>
        <v>237.02142777866402</v>
      </c>
      <c r="AJ62" s="81">
        <f t="shared" si="22"/>
        <v>639.65445349368667</v>
      </c>
    </row>
    <row r="63" spans="1:36" ht="22" thickBot="1" x14ac:dyDescent="0.3">
      <c r="B63" s="103"/>
      <c r="C63" s="104">
        <v>43602</v>
      </c>
      <c r="D63" s="105">
        <v>35</v>
      </c>
      <c r="E63" s="85">
        <v>1020</v>
      </c>
      <c r="F63" s="86">
        <v>20.5</v>
      </c>
      <c r="G63" s="109">
        <v>430</v>
      </c>
      <c r="H63" s="105">
        <v>0</v>
      </c>
      <c r="I63" s="105">
        <v>200</v>
      </c>
      <c r="J63" s="107">
        <f t="shared" si="0"/>
        <v>210</v>
      </c>
      <c r="K63" s="105">
        <f t="shared" si="1"/>
        <v>215.17434791350013</v>
      </c>
      <c r="L63" s="81">
        <f t="shared" si="18"/>
        <v>1473.3333333333335</v>
      </c>
      <c r="M63" s="110">
        <f t="shared" si="2"/>
        <v>536.81696792637138</v>
      </c>
      <c r="N63" s="110">
        <f t="shared" si="3"/>
        <v>0</v>
      </c>
      <c r="O63" s="110">
        <f t="shared" si="4"/>
        <v>249.68231066342855</v>
      </c>
      <c r="P63" s="105">
        <f t="shared" si="24"/>
        <v>262.16642619659996</v>
      </c>
      <c r="Q63" s="105">
        <f t="shared" si="6"/>
        <v>268.62614191269603</v>
      </c>
      <c r="R63" s="97">
        <f t="shared" si="38"/>
        <v>1839.3263552205904</v>
      </c>
      <c r="S63" s="110">
        <v>34.1</v>
      </c>
      <c r="T63" s="105">
        <v>40.799999999999997</v>
      </c>
      <c r="U63" s="105">
        <v>54</v>
      </c>
      <c r="V63" s="105">
        <f t="shared" si="25"/>
        <v>42.966666666666669</v>
      </c>
      <c r="W63" s="105">
        <f t="shared" si="8"/>
        <v>10.125380651280851</v>
      </c>
      <c r="X63" s="81">
        <f t="shared" si="23"/>
        <v>425.13333333333333</v>
      </c>
      <c r="Y63" s="110">
        <f t="shared" si="20"/>
        <v>146.63</v>
      </c>
      <c r="Z63" s="105">
        <f t="shared" si="9"/>
        <v>0</v>
      </c>
      <c r="AA63" s="105">
        <f t="shared" si="10"/>
        <v>108</v>
      </c>
      <c r="AB63" s="105">
        <f t="shared" si="11"/>
        <v>84.876666666666665</v>
      </c>
      <c r="AC63" s="105">
        <f t="shared" si="12"/>
        <v>76.000694952962974</v>
      </c>
      <c r="AD63" s="87">
        <f t="shared" si="21"/>
        <v>597.25133333333326</v>
      </c>
      <c r="AE63" s="110">
        <f t="shared" si="13"/>
        <v>183.05458606289264</v>
      </c>
      <c r="AF63" s="110">
        <f t="shared" si="14"/>
        <v>0</v>
      </c>
      <c r="AG63" s="110">
        <f t="shared" si="15"/>
        <v>134.8284477582514</v>
      </c>
      <c r="AH63" s="105">
        <f t="shared" si="16"/>
        <v>105.96101127371469</v>
      </c>
      <c r="AI63" s="105">
        <f t="shared" si="17"/>
        <v>94.880145639410827</v>
      </c>
      <c r="AJ63" s="81">
        <f t="shared" si="22"/>
        <v>745.61546476740136</v>
      </c>
    </row>
    <row r="64" spans="1:36" ht="22" thickBot="1" x14ac:dyDescent="0.3">
      <c r="B64" s="103"/>
      <c r="C64" s="104">
        <v>43605</v>
      </c>
      <c r="D64" s="105">
        <v>38</v>
      </c>
      <c r="E64" s="85">
        <v>1020</v>
      </c>
      <c r="F64" s="86">
        <v>20.5</v>
      </c>
      <c r="G64" s="109">
        <v>440</v>
      </c>
      <c r="H64" s="105">
        <v>0</v>
      </c>
      <c r="I64" s="105">
        <v>330</v>
      </c>
      <c r="J64" s="107">
        <f t="shared" si="0"/>
        <v>256.66666666666669</v>
      </c>
      <c r="K64" s="105">
        <f t="shared" si="1"/>
        <v>228.98325994127458</v>
      </c>
      <c r="L64" s="81">
        <f t="shared" si="18"/>
        <v>1730.0000000000002</v>
      </c>
      <c r="M64" s="110">
        <f t="shared" si="2"/>
        <v>549.30108345954284</v>
      </c>
      <c r="N64" s="110">
        <f t="shared" si="3"/>
        <v>0</v>
      </c>
      <c r="O64" s="110">
        <f t="shared" si="4"/>
        <v>411.9758125946571</v>
      </c>
      <c r="P64" s="105">
        <f t="shared" si="24"/>
        <v>320.42563201806666</v>
      </c>
      <c r="Q64" s="105">
        <f t="shared" si="6"/>
        <v>285.86534722690971</v>
      </c>
      <c r="R64" s="97">
        <f t="shared" si="38"/>
        <v>2159.751987238657</v>
      </c>
      <c r="S64" s="110">
        <v>58.8</v>
      </c>
      <c r="T64" s="105">
        <v>54.7</v>
      </c>
      <c r="U64" s="105">
        <v>47.9</v>
      </c>
      <c r="V64" s="105">
        <f t="shared" si="25"/>
        <v>53.800000000000004</v>
      </c>
      <c r="W64" s="105">
        <f t="shared" si="8"/>
        <v>5.505451843400321</v>
      </c>
      <c r="X64" s="81">
        <f t="shared" si="23"/>
        <v>478.93333333333334</v>
      </c>
      <c r="Y64" s="110">
        <f t="shared" si="20"/>
        <v>258.72000000000003</v>
      </c>
      <c r="Z64" s="105">
        <f t="shared" si="9"/>
        <v>0</v>
      </c>
      <c r="AA64" s="105">
        <f t="shared" si="10"/>
        <v>158.07</v>
      </c>
      <c r="AB64" s="105">
        <f t="shared" si="11"/>
        <v>138.93</v>
      </c>
      <c r="AC64" s="105">
        <f t="shared" si="12"/>
        <v>130.41765332960108</v>
      </c>
      <c r="AD64" s="87">
        <f t="shared" si="21"/>
        <v>736.18133333333321</v>
      </c>
      <c r="AE64" s="110">
        <f t="shared" si="13"/>
        <v>322.98903707421118</v>
      </c>
      <c r="AF64" s="110">
        <f t="shared" si="14"/>
        <v>0</v>
      </c>
      <c r="AG64" s="110">
        <f t="shared" si="15"/>
        <v>197.33641423284075</v>
      </c>
      <c r="AH64" s="105">
        <f t="shared" si="16"/>
        <v>173.44181710235065</v>
      </c>
      <c r="AI64" s="105">
        <f t="shared" si="17"/>
        <v>162.81490517318386</v>
      </c>
      <c r="AJ64" s="81">
        <f t="shared" si="22"/>
        <v>919.05728186975205</v>
      </c>
    </row>
    <row r="65" spans="1:36" ht="22" thickBot="1" x14ac:dyDescent="0.3">
      <c r="B65" s="103"/>
      <c r="C65" s="104">
        <v>43607</v>
      </c>
      <c r="D65" s="105">
        <v>40</v>
      </c>
      <c r="E65" s="85">
        <v>1020</v>
      </c>
      <c r="F65" s="86">
        <v>20.5</v>
      </c>
      <c r="G65" s="109">
        <v>200</v>
      </c>
      <c r="H65" s="105">
        <v>0</v>
      </c>
      <c r="I65" s="105">
        <v>270</v>
      </c>
      <c r="J65" s="107">
        <f t="shared" si="0"/>
        <v>156.66666666666666</v>
      </c>
      <c r="K65" s="105">
        <f t="shared" si="1"/>
        <v>140.11899704655804</v>
      </c>
      <c r="L65" s="81">
        <f t="shared" si="18"/>
        <v>1886.666666666667</v>
      </c>
      <c r="M65" s="110">
        <f t="shared" si="2"/>
        <v>249.68231066342855</v>
      </c>
      <c r="N65" s="110">
        <f t="shared" si="3"/>
        <v>0</v>
      </c>
      <c r="O65" s="110">
        <f t="shared" si="4"/>
        <v>337.07111939562856</v>
      </c>
      <c r="P65" s="105">
        <f t="shared" si="24"/>
        <v>195.58447668635236</v>
      </c>
      <c r="Q65" s="105">
        <f t="shared" si="6"/>
        <v>174.92617475213362</v>
      </c>
      <c r="R65" s="97">
        <f t="shared" si="38"/>
        <v>2355.3364639250094</v>
      </c>
      <c r="S65" s="110">
        <v>50</v>
      </c>
      <c r="T65" s="105">
        <v>38</v>
      </c>
      <c r="U65" s="105">
        <v>49.7</v>
      </c>
      <c r="V65" s="105">
        <f t="shared" si="25"/>
        <v>45.9</v>
      </c>
      <c r="W65" s="105">
        <f t="shared" si="8"/>
        <v>6.8432448443702771</v>
      </c>
      <c r="X65" s="81">
        <f t="shared" si="23"/>
        <v>524.83333333333337</v>
      </c>
      <c r="Y65" s="110">
        <f t="shared" si="20"/>
        <v>100</v>
      </c>
      <c r="Z65" s="105">
        <f t="shared" si="9"/>
        <v>0</v>
      </c>
      <c r="AA65" s="105">
        <f t="shared" si="10"/>
        <v>134.19</v>
      </c>
      <c r="AB65" s="105">
        <f t="shared" si="11"/>
        <v>78.063333333333333</v>
      </c>
      <c r="AC65" s="105">
        <f t="shared" si="12"/>
        <v>69.73271852820119</v>
      </c>
      <c r="AD65" s="87">
        <f t="shared" si="21"/>
        <v>814.24466666666649</v>
      </c>
      <c r="AE65" s="110">
        <f t="shared" si="13"/>
        <v>124.84115533171428</v>
      </c>
      <c r="AF65" s="110">
        <f t="shared" si="14"/>
        <v>0</v>
      </c>
      <c r="AG65" s="110">
        <f t="shared" si="15"/>
        <v>167.52434633962736</v>
      </c>
      <c r="AH65" s="105">
        <f t="shared" si="16"/>
        <v>97.455167223780549</v>
      </c>
      <c r="AI65" s="105">
        <f t="shared" si="17"/>
        <v>87.055131454818735</v>
      </c>
      <c r="AJ65" s="81">
        <f t="shared" si="22"/>
        <v>1016.5124490935326</v>
      </c>
    </row>
    <row r="66" spans="1:36" ht="22" thickBot="1" x14ac:dyDescent="0.3">
      <c r="B66" s="103"/>
      <c r="C66" s="104">
        <v>43609</v>
      </c>
      <c r="D66" s="105">
        <v>42</v>
      </c>
      <c r="E66" s="85">
        <v>1020</v>
      </c>
      <c r="F66" s="86">
        <v>20.5</v>
      </c>
      <c r="G66" s="109">
        <v>320</v>
      </c>
      <c r="H66" s="105">
        <v>0</v>
      </c>
      <c r="I66" s="105">
        <v>420</v>
      </c>
      <c r="J66" s="107">
        <f t="shared" si="0"/>
        <v>246.66666666666666</v>
      </c>
      <c r="K66" s="105">
        <f t="shared" ref="K66:K117" si="39">STDEV(G66:I66)</f>
        <v>219.39310229205779</v>
      </c>
      <c r="L66" s="81">
        <f t="shared" si="18"/>
        <v>2133.3333333333335</v>
      </c>
      <c r="M66" s="110">
        <f t="shared" ref="M66:M117" si="40">((E66*G66)/((273.15+F66)*760))*273.15</f>
        <v>399.49169706148564</v>
      </c>
      <c r="N66" s="110">
        <f t="shared" ref="N66:N117" si="41">((E66*H66)/((273.15+F66)*760))*273.15</f>
        <v>0</v>
      </c>
      <c r="O66" s="110">
        <f t="shared" ref="O66:O117" si="42">((E66*I66)/((273.15+F66)*760))*273.15</f>
        <v>524.33285239319991</v>
      </c>
      <c r="P66" s="105">
        <f t="shared" ref="P66:P117" si="43">AVERAGE(M66:O66)</f>
        <v>307.9415164848952</v>
      </c>
      <c r="Q66" s="105">
        <f t="shared" ref="Q66:Q117" si="44">STDEV(M66:O66)</f>
        <v>273.89288361949468</v>
      </c>
      <c r="R66" s="97">
        <f t="shared" si="38"/>
        <v>2663.2779804099046</v>
      </c>
      <c r="S66" s="110">
        <v>35.700000000000003</v>
      </c>
      <c r="T66" s="105">
        <v>62.8</v>
      </c>
      <c r="U66" s="105">
        <v>53.9</v>
      </c>
      <c r="V66" s="105">
        <f t="shared" ref="V66:V117" si="45">AVERAGE(S66:U66)</f>
        <v>50.800000000000004</v>
      </c>
      <c r="W66" s="105">
        <f t="shared" ref="W66:W117" si="46">STDEV(S66:U66)</f>
        <v>13.813399291991798</v>
      </c>
      <c r="X66" s="81">
        <f t="shared" si="23"/>
        <v>575.63333333333333</v>
      </c>
      <c r="Y66" s="110">
        <f t="shared" ref="Y66:Y117" si="47">G66*S66/100</f>
        <v>114.24</v>
      </c>
      <c r="Z66" s="105">
        <f t="shared" ref="Z66:Z117" si="48">H66*T66/100</f>
        <v>0</v>
      </c>
      <c r="AA66" s="105">
        <f t="shared" ref="AA66:AA117" si="49">I66*U66/100</f>
        <v>226.38</v>
      </c>
      <c r="AB66" s="105">
        <f t="shared" ref="AB66:AB117" si="50">AVERAGE(Y66:AA66)</f>
        <v>113.54</v>
      </c>
      <c r="AC66" s="105">
        <f t="shared" ref="AC66:AC117" si="51">STDEV(Y66:AA66)</f>
        <v>113.19162336498226</v>
      </c>
      <c r="AD66" s="87">
        <f t="shared" si="21"/>
        <v>927.78466666666645</v>
      </c>
      <c r="AE66" s="110">
        <f t="shared" ref="AE66:AE117" si="52">((E66*Y66)/((273.15+F66)*760))*273.15</f>
        <v>142.61853585095037</v>
      </c>
      <c r="AF66" s="110">
        <f t="shared" ref="AF66:AF117" si="53">((E66*Z66)/((273.15+F66)*760))*273.15</f>
        <v>0</v>
      </c>
      <c r="AG66" s="110">
        <f t="shared" ref="AG66:AG117" si="54">((E66*AA66)/((273.15+F66)*760))*273.15</f>
        <v>282.61540743993481</v>
      </c>
      <c r="AH66" s="105">
        <f t="shared" ref="AH66:AH117" si="55">AVERAGE(AE66:AG66)</f>
        <v>141.74464776362839</v>
      </c>
      <c r="AI66" s="105">
        <f t="shared" ref="AI66:AI117" si="56">STDEV(AE66:AG66)</f>
        <v>141.30973034756653</v>
      </c>
      <c r="AJ66" s="81">
        <f t="shared" si="22"/>
        <v>1158.2570968571611</v>
      </c>
    </row>
    <row r="67" spans="1:36" ht="22" thickBot="1" x14ac:dyDescent="0.3">
      <c r="B67" s="103"/>
      <c r="C67" s="104">
        <v>43612</v>
      </c>
      <c r="D67" s="105">
        <v>45</v>
      </c>
      <c r="E67" s="85">
        <v>1020</v>
      </c>
      <c r="F67" s="86">
        <v>20.5</v>
      </c>
      <c r="G67" s="109">
        <v>270</v>
      </c>
      <c r="H67" s="105">
        <v>20</v>
      </c>
      <c r="I67" s="105">
        <v>310</v>
      </c>
      <c r="J67" s="107">
        <f t="shared" si="0"/>
        <v>200</v>
      </c>
      <c r="K67" s="105">
        <f t="shared" si="39"/>
        <v>157.16233645501711</v>
      </c>
      <c r="L67" s="81">
        <f t="shared" ref="L67:L117" si="57">L66+J67</f>
        <v>2333.3333333333335</v>
      </c>
      <c r="M67" s="110">
        <f t="shared" si="40"/>
        <v>337.07111939562856</v>
      </c>
      <c r="N67" s="110">
        <f t="shared" si="41"/>
        <v>24.968231066342852</v>
      </c>
      <c r="O67" s="110">
        <f t="shared" si="42"/>
        <v>387.00758152831423</v>
      </c>
      <c r="P67" s="105">
        <f t="shared" si="43"/>
        <v>249.68231066342855</v>
      </c>
      <c r="Q67" s="105">
        <f t="shared" si="44"/>
        <v>196.20327657675935</v>
      </c>
      <c r="R67" s="97">
        <f t="shared" si="38"/>
        <v>2912.9602910733329</v>
      </c>
      <c r="S67" s="110">
        <v>39.200000000000003</v>
      </c>
      <c r="T67" s="105">
        <v>68.8</v>
      </c>
      <c r="U67" s="105">
        <v>40.5</v>
      </c>
      <c r="V67" s="105">
        <f t="shared" si="45"/>
        <v>49.5</v>
      </c>
      <c r="W67" s="105">
        <f t="shared" si="46"/>
        <v>16.726924403487928</v>
      </c>
      <c r="X67" s="81">
        <f t="shared" si="23"/>
        <v>625.13333333333333</v>
      </c>
      <c r="Y67" s="110">
        <f t="shared" si="47"/>
        <v>105.84</v>
      </c>
      <c r="Z67" s="105">
        <f t="shared" si="48"/>
        <v>13.76</v>
      </c>
      <c r="AA67" s="105">
        <f t="shared" si="49"/>
        <v>125.55</v>
      </c>
      <c r="AB67" s="105">
        <f t="shared" si="50"/>
        <v>81.716666666666669</v>
      </c>
      <c r="AC67" s="105">
        <f t="shared" si="51"/>
        <v>59.671621675075428</v>
      </c>
      <c r="AD67" s="87">
        <f t="shared" ref="AD67:AD117" si="58">AD66+AB67</f>
        <v>1009.5013333333332</v>
      </c>
      <c r="AE67" s="110">
        <f t="shared" si="52"/>
        <v>132.13187880308638</v>
      </c>
      <c r="AF67" s="110">
        <f t="shared" si="53"/>
        <v>17.178142973643883</v>
      </c>
      <c r="AG67" s="110">
        <f t="shared" si="54"/>
        <v>156.73807051896725</v>
      </c>
      <c r="AH67" s="105">
        <f t="shared" si="55"/>
        <v>102.01603076523251</v>
      </c>
      <c r="AI67" s="105">
        <f t="shared" si="56"/>
        <v>74.494741904333765</v>
      </c>
      <c r="AJ67" s="81">
        <f t="shared" ref="AJ67:AJ117" si="59">AJ66+AH67</f>
        <v>1260.2731276223935</v>
      </c>
    </row>
    <row r="68" spans="1:36" ht="22" thickBot="1" x14ac:dyDescent="0.3">
      <c r="B68" s="103"/>
      <c r="C68" s="104"/>
      <c r="D68" s="105"/>
      <c r="E68" s="85"/>
      <c r="F68" s="86"/>
      <c r="G68" s="109"/>
      <c r="H68" s="105"/>
      <c r="I68" s="105"/>
      <c r="J68" s="107"/>
      <c r="K68" s="105"/>
      <c r="L68" s="81"/>
      <c r="M68" s="110">
        <f>SUM(M49:M67)</f>
        <v>5154.6913036464821</v>
      </c>
      <c r="N68" s="110">
        <f t="shared" ref="N68:AC68" si="60">SUM(N49:N67)</f>
        <v>494.3709751135886</v>
      </c>
      <c r="O68" s="110">
        <f t="shared" si="60"/>
        <v>3089.8185944599286</v>
      </c>
      <c r="P68" s="110">
        <f t="shared" si="60"/>
        <v>2912.9602910733329</v>
      </c>
      <c r="Q68" s="110">
        <f t="shared" si="60"/>
        <v>2909.9928688354398</v>
      </c>
      <c r="R68" s="110"/>
      <c r="S68" s="110">
        <f t="shared" si="60"/>
        <v>569.20000000000005</v>
      </c>
      <c r="T68" s="110">
        <f t="shared" si="60"/>
        <v>670.39999999999986</v>
      </c>
      <c r="U68" s="110">
        <f t="shared" si="60"/>
        <v>635.79999999999995</v>
      </c>
      <c r="V68" s="110">
        <f t="shared" si="60"/>
        <v>625.13333333333333</v>
      </c>
      <c r="W68" s="110">
        <f t="shared" si="60"/>
        <v>114.41689257885231</v>
      </c>
      <c r="X68" s="110"/>
      <c r="Y68" s="110">
        <f t="shared" si="60"/>
        <v>1826.9489999999998</v>
      </c>
      <c r="Z68" s="110">
        <f t="shared" si="60"/>
        <v>95.02</v>
      </c>
      <c r="AA68" s="110">
        <f t="shared" si="60"/>
        <v>1106.5350000000001</v>
      </c>
      <c r="AB68" s="110">
        <f t="shared" si="60"/>
        <v>1009.5013333333332</v>
      </c>
      <c r="AC68" s="110">
        <f t="shared" si="60"/>
        <v>1090.2515132731958</v>
      </c>
      <c r="AD68" s="87"/>
      <c r="AE68" s="110"/>
      <c r="AF68" s="110"/>
      <c r="AG68" s="110"/>
      <c r="AH68" s="105"/>
      <c r="AI68" s="105"/>
      <c r="AJ68" s="81"/>
    </row>
    <row r="69" spans="1:36" ht="22" thickBot="1" x14ac:dyDescent="0.3">
      <c r="B69" s="103"/>
      <c r="C69" s="104"/>
      <c r="D69" s="105"/>
      <c r="E69" s="85"/>
      <c r="F69" s="86"/>
      <c r="G69" s="109"/>
      <c r="H69" s="105"/>
      <c r="I69" s="105"/>
      <c r="J69" s="107"/>
      <c r="K69" s="105"/>
      <c r="L69" s="81"/>
      <c r="M69" s="110"/>
      <c r="N69" s="110"/>
      <c r="O69" s="110"/>
      <c r="P69" s="105"/>
      <c r="Q69" s="105"/>
      <c r="R69" s="97"/>
      <c r="S69" s="110"/>
      <c r="T69" s="105"/>
      <c r="U69" s="105"/>
      <c r="V69" s="105"/>
      <c r="W69" s="105"/>
      <c r="X69" s="81"/>
      <c r="Y69" s="110"/>
      <c r="Z69" s="105"/>
      <c r="AA69" s="105"/>
      <c r="AB69" s="105"/>
      <c r="AC69" s="105"/>
      <c r="AD69" s="87"/>
      <c r="AE69" s="110"/>
      <c r="AF69" s="110"/>
      <c r="AG69" s="110"/>
      <c r="AH69" s="105"/>
      <c r="AI69" s="105"/>
      <c r="AJ69" s="81"/>
    </row>
    <row r="70" spans="1:36" ht="22" thickBot="1" x14ac:dyDescent="0.3">
      <c r="B70" s="103"/>
      <c r="C70" s="104"/>
      <c r="D70" s="105"/>
      <c r="E70" s="85"/>
      <c r="F70" s="86"/>
      <c r="G70" s="109"/>
      <c r="H70" s="105"/>
      <c r="I70" s="105"/>
      <c r="J70" s="107"/>
      <c r="K70" s="105"/>
      <c r="L70" s="81"/>
      <c r="M70" s="110"/>
      <c r="N70" s="110"/>
      <c r="O70" s="110"/>
      <c r="P70" s="105"/>
      <c r="Q70" s="105"/>
      <c r="R70" s="97"/>
      <c r="S70" s="110"/>
      <c r="T70" s="105"/>
      <c r="U70" s="105"/>
      <c r="V70" s="105"/>
      <c r="W70" s="105"/>
      <c r="X70" s="81"/>
      <c r="Y70" s="110"/>
      <c r="Z70" s="105"/>
      <c r="AA70" s="105"/>
      <c r="AB70" s="105"/>
      <c r="AC70" s="105"/>
      <c r="AD70" s="87"/>
      <c r="AE70" s="110"/>
      <c r="AF70" s="110"/>
      <c r="AG70" s="110"/>
      <c r="AH70" s="105"/>
      <c r="AI70" s="105"/>
      <c r="AJ70" s="81"/>
    </row>
    <row r="71" spans="1:36" ht="22" thickBot="1" x14ac:dyDescent="0.3">
      <c r="B71" s="103"/>
      <c r="C71" s="104"/>
      <c r="D71" s="105"/>
      <c r="E71" s="85"/>
      <c r="F71" s="86"/>
      <c r="G71" s="109"/>
      <c r="H71" s="105"/>
      <c r="I71" s="105"/>
      <c r="J71" s="107"/>
      <c r="K71" s="105"/>
      <c r="L71" s="81"/>
      <c r="M71" s="110"/>
      <c r="N71" s="110"/>
      <c r="O71" s="110"/>
      <c r="P71" s="105"/>
      <c r="Q71" s="105"/>
      <c r="R71" s="97"/>
      <c r="S71" s="110"/>
      <c r="T71" s="105"/>
      <c r="U71" s="105"/>
      <c r="V71" s="105"/>
      <c r="W71" s="105"/>
      <c r="X71" s="81"/>
      <c r="Y71" s="110"/>
      <c r="Z71" s="105"/>
      <c r="AA71" s="105"/>
      <c r="AB71" s="105"/>
      <c r="AC71" s="105"/>
      <c r="AD71" s="87"/>
      <c r="AE71" s="110"/>
      <c r="AF71" s="110"/>
      <c r="AG71" s="110"/>
      <c r="AH71" s="105"/>
      <c r="AI71" s="105"/>
      <c r="AJ71" s="81"/>
    </row>
    <row r="72" spans="1:36" ht="22" thickBot="1" x14ac:dyDescent="0.3">
      <c r="A72" s="72" t="s">
        <v>19</v>
      </c>
      <c r="B72" s="112"/>
      <c r="C72" s="113">
        <v>43567</v>
      </c>
      <c r="D72" s="80">
        <v>0</v>
      </c>
      <c r="E72" s="85">
        <v>1020</v>
      </c>
      <c r="F72" s="86">
        <v>20.5</v>
      </c>
      <c r="G72" s="114">
        <v>0</v>
      </c>
      <c r="H72" s="76">
        <v>0</v>
      </c>
      <c r="I72" s="76">
        <v>0</v>
      </c>
      <c r="J72" s="76">
        <f t="shared" ref="J72:J117" si="61">AVERAGE(G72:I72)</f>
        <v>0</v>
      </c>
      <c r="K72" s="76">
        <f t="shared" si="39"/>
        <v>0</v>
      </c>
      <c r="L72" s="81">
        <f>J72</f>
        <v>0</v>
      </c>
      <c r="M72" s="75">
        <f t="shared" si="40"/>
        <v>0</v>
      </c>
      <c r="N72" s="75">
        <f t="shared" si="41"/>
        <v>0</v>
      </c>
      <c r="O72" s="75">
        <f t="shared" si="42"/>
        <v>0</v>
      </c>
      <c r="P72" s="76">
        <f t="shared" si="43"/>
        <v>0</v>
      </c>
      <c r="Q72" s="76">
        <f t="shared" si="44"/>
        <v>0</v>
      </c>
      <c r="R72" s="97">
        <f t="shared" si="37"/>
        <v>0</v>
      </c>
      <c r="S72" s="75">
        <v>0</v>
      </c>
      <c r="T72" s="76">
        <v>0</v>
      </c>
      <c r="U72" s="76">
        <v>0</v>
      </c>
      <c r="V72" s="76">
        <f>AVERAGE(S72:U72)</f>
        <v>0</v>
      </c>
      <c r="W72" s="76">
        <f>STDEV(S72:V72)</f>
        <v>0</v>
      </c>
      <c r="X72" s="97">
        <v>0</v>
      </c>
      <c r="Y72" s="75">
        <f t="shared" si="47"/>
        <v>0</v>
      </c>
      <c r="Z72" s="76">
        <f t="shared" si="48"/>
        <v>0</v>
      </c>
      <c r="AA72" s="76">
        <f t="shared" si="49"/>
        <v>0</v>
      </c>
      <c r="AB72" s="76">
        <f t="shared" si="50"/>
        <v>0</v>
      </c>
      <c r="AC72" s="76">
        <f t="shared" si="51"/>
        <v>0</v>
      </c>
      <c r="AD72" s="87">
        <f>AB72</f>
        <v>0</v>
      </c>
      <c r="AE72" s="75">
        <f t="shared" si="52"/>
        <v>0</v>
      </c>
      <c r="AF72" s="75">
        <f t="shared" si="53"/>
        <v>0</v>
      </c>
      <c r="AG72" s="75">
        <f t="shared" si="54"/>
        <v>0</v>
      </c>
      <c r="AH72" s="76">
        <f t="shared" si="55"/>
        <v>0</v>
      </c>
      <c r="AI72" s="76">
        <f t="shared" si="56"/>
        <v>0</v>
      </c>
      <c r="AJ72" s="81">
        <f>AH72</f>
        <v>0</v>
      </c>
    </row>
    <row r="73" spans="1:36" ht="22" thickBot="1" x14ac:dyDescent="0.3">
      <c r="B73" s="112"/>
      <c r="C73" s="113">
        <v>43570</v>
      </c>
      <c r="D73" s="80">
        <v>3</v>
      </c>
      <c r="E73" s="85">
        <v>1020</v>
      </c>
      <c r="F73" s="86">
        <v>20.5</v>
      </c>
      <c r="G73" s="79">
        <v>0</v>
      </c>
      <c r="H73" s="80">
        <v>0</v>
      </c>
      <c r="I73" s="80">
        <v>0</v>
      </c>
      <c r="J73" s="80">
        <f t="shared" si="61"/>
        <v>0</v>
      </c>
      <c r="K73" s="80">
        <f t="shared" si="39"/>
        <v>0</v>
      </c>
      <c r="L73" s="81">
        <f t="shared" si="57"/>
        <v>0</v>
      </c>
      <c r="M73" s="82">
        <f t="shared" si="40"/>
        <v>0</v>
      </c>
      <c r="N73" s="82">
        <f t="shared" si="41"/>
        <v>0</v>
      </c>
      <c r="O73" s="82">
        <f t="shared" si="42"/>
        <v>0</v>
      </c>
      <c r="P73" s="80">
        <f t="shared" si="43"/>
        <v>0</v>
      </c>
      <c r="Q73" s="80">
        <f t="shared" si="44"/>
        <v>0</v>
      </c>
      <c r="R73" s="97">
        <f>R72+P73</f>
        <v>0</v>
      </c>
      <c r="S73" s="82">
        <v>0</v>
      </c>
      <c r="T73" s="80">
        <v>0</v>
      </c>
      <c r="U73" s="80">
        <v>0</v>
      </c>
      <c r="V73" s="80">
        <f t="shared" si="45"/>
        <v>0</v>
      </c>
      <c r="W73" s="80">
        <f t="shared" si="46"/>
        <v>0</v>
      </c>
      <c r="X73" s="81">
        <f t="shared" ref="X73:X117" si="62">X72+V73</f>
        <v>0</v>
      </c>
      <c r="Y73" s="82">
        <f t="shared" si="47"/>
        <v>0</v>
      </c>
      <c r="Z73" s="80">
        <f t="shared" si="48"/>
        <v>0</v>
      </c>
      <c r="AA73" s="80">
        <f t="shared" si="49"/>
        <v>0</v>
      </c>
      <c r="AB73" s="80">
        <f t="shared" si="50"/>
        <v>0</v>
      </c>
      <c r="AC73" s="80">
        <f t="shared" si="51"/>
        <v>0</v>
      </c>
      <c r="AD73" s="87">
        <f t="shared" si="58"/>
        <v>0</v>
      </c>
      <c r="AE73" s="82">
        <f t="shared" si="52"/>
        <v>0</v>
      </c>
      <c r="AF73" s="82">
        <f t="shared" si="53"/>
        <v>0</v>
      </c>
      <c r="AG73" s="82">
        <f t="shared" si="54"/>
        <v>0</v>
      </c>
      <c r="AH73" s="80">
        <f t="shared" si="55"/>
        <v>0</v>
      </c>
      <c r="AI73" s="80">
        <f t="shared" si="56"/>
        <v>0</v>
      </c>
      <c r="AJ73" s="81">
        <f t="shared" si="59"/>
        <v>0</v>
      </c>
    </row>
    <row r="74" spans="1:36" ht="22" thickBot="1" x14ac:dyDescent="0.3">
      <c r="B74" s="112"/>
      <c r="C74" s="113">
        <v>43574</v>
      </c>
      <c r="D74" s="80">
        <v>7</v>
      </c>
      <c r="E74" s="85">
        <v>1020</v>
      </c>
      <c r="F74" s="86">
        <v>20.5</v>
      </c>
      <c r="G74" s="79">
        <v>0</v>
      </c>
      <c r="H74" s="80">
        <v>0</v>
      </c>
      <c r="I74" s="80">
        <v>0</v>
      </c>
      <c r="J74" s="80">
        <f t="shared" si="61"/>
        <v>0</v>
      </c>
      <c r="K74" s="80">
        <f t="shared" si="39"/>
        <v>0</v>
      </c>
      <c r="L74" s="81">
        <f t="shared" si="57"/>
        <v>0</v>
      </c>
      <c r="M74" s="82">
        <f t="shared" si="40"/>
        <v>0</v>
      </c>
      <c r="N74" s="82">
        <f t="shared" si="41"/>
        <v>0</v>
      </c>
      <c r="O74" s="82">
        <f t="shared" si="42"/>
        <v>0</v>
      </c>
      <c r="P74" s="80">
        <f t="shared" si="43"/>
        <v>0</v>
      </c>
      <c r="Q74" s="80">
        <f t="shared" si="44"/>
        <v>0</v>
      </c>
      <c r="R74" s="97">
        <f t="shared" ref="R74:R90" si="63">R73+P74</f>
        <v>0</v>
      </c>
      <c r="S74" s="82">
        <v>0</v>
      </c>
      <c r="T74" s="80">
        <v>0</v>
      </c>
      <c r="U74" s="80">
        <v>0</v>
      </c>
      <c r="V74" s="80">
        <f t="shared" si="45"/>
        <v>0</v>
      </c>
      <c r="W74" s="80">
        <f t="shared" si="46"/>
        <v>0</v>
      </c>
      <c r="X74" s="81">
        <f t="shared" si="62"/>
        <v>0</v>
      </c>
      <c r="Y74" s="82">
        <f t="shared" si="47"/>
        <v>0</v>
      </c>
      <c r="Z74" s="80">
        <f t="shared" si="48"/>
        <v>0</v>
      </c>
      <c r="AA74" s="80">
        <f t="shared" si="49"/>
        <v>0</v>
      </c>
      <c r="AB74" s="80">
        <f t="shared" si="50"/>
        <v>0</v>
      </c>
      <c r="AC74" s="80">
        <f t="shared" si="51"/>
        <v>0</v>
      </c>
      <c r="AD74" s="87">
        <f t="shared" si="58"/>
        <v>0</v>
      </c>
      <c r="AE74" s="82">
        <f t="shared" si="52"/>
        <v>0</v>
      </c>
      <c r="AF74" s="82">
        <f t="shared" si="53"/>
        <v>0</v>
      </c>
      <c r="AG74" s="82">
        <f t="shared" si="54"/>
        <v>0</v>
      </c>
      <c r="AH74" s="80">
        <f t="shared" si="55"/>
        <v>0</v>
      </c>
      <c r="AI74" s="80">
        <f t="shared" si="56"/>
        <v>0</v>
      </c>
      <c r="AJ74" s="81">
        <f t="shared" si="59"/>
        <v>0</v>
      </c>
    </row>
    <row r="75" spans="1:36" ht="22" thickBot="1" x14ac:dyDescent="0.3">
      <c r="B75" s="112"/>
      <c r="C75" s="113">
        <v>43577</v>
      </c>
      <c r="D75" s="80">
        <v>10</v>
      </c>
      <c r="E75" s="85">
        <v>1020</v>
      </c>
      <c r="F75" s="86">
        <v>20.5</v>
      </c>
      <c r="G75" s="79">
        <v>15</v>
      </c>
      <c r="H75" s="80">
        <v>140</v>
      </c>
      <c r="I75" s="80">
        <v>0</v>
      </c>
      <c r="J75" s="80">
        <f t="shared" si="61"/>
        <v>51.666666666666664</v>
      </c>
      <c r="K75" s="80">
        <f t="shared" si="39"/>
        <v>76.865683717334704</v>
      </c>
      <c r="L75" s="81">
        <f t="shared" si="57"/>
        <v>51.666666666666664</v>
      </c>
      <c r="M75" s="82">
        <f t="shared" si="40"/>
        <v>18.726173299757143</v>
      </c>
      <c r="N75" s="82">
        <f t="shared" si="41"/>
        <v>174.77761746439998</v>
      </c>
      <c r="O75" s="82">
        <f t="shared" si="42"/>
        <v>0</v>
      </c>
      <c r="P75" s="80">
        <f t="shared" si="43"/>
        <v>64.501263588052367</v>
      </c>
      <c r="Q75" s="80">
        <f t="shared" si="44"/>
        <v>95.960007606342032</v>
      </c>
      <c r="R75" s="97">
        <f t="shared" si="63"/>
        <v>64.501263588052367</v>
      </c>
      <c r="S75" s="82">
        <v>9</v>
      </c>
      <c r="T75" s="80">
        <v>19.5</v>
      </c>
      <c r="U75" s="80">
        <v>0</v>
      </c>
      <c r="V75" s="80">
        <f t="shared" si="45"/>
        <v>9.5</v>
      </c>
      <c r="W75" s="80">
        <f t="shared" si="46"/>
        <v>9.7596106479715683</v>
      </c>
      <c r="X75" s="81">
        <f t="shared" si="62"/>
        <v>9.5</v>
      </c>
      <c r="Y75" s="82">
        <f t="shared" si="47"/>
        <v>1.35</v>
      </c>
      <c r="Z75" s="80">
        <f t="shared" si="48"/>
        <v>27.3</v>
      </c>
      <c r="AA75" s="80">
        <f t="shared" si="49"/>
        <v>0</v>
      </c>
      <c r="AB75" s="80">
        <f t="shared" si="50"/>
        <v>9.5500000000000007</v>
      </c>
      <c r="AC75" s="80">
        <f t="shared" si="51"/>
        <v>15.386763792298886</v>
      </c>
      <c r="AD75" s="87">
        <f t="shared" si="58"/>
        <v>9.5500000000000007</v>
      </c>
      <c r="AE75" s="82">
        <f t="shared" si="52"/>
        <v>1.6853555969781426</v>
      </c>
      <c r="AF75" s="82">
        <f t="shared" si="53"/>
        <v>34.081635405557996</v>
      </c>
      <c r="AG75" s="82">
        <f t="shared" si="54"/>
        <v>0</v>
      </c>
      <c r="AH75" s="80">
        <f t="shared" si="55"/>
        <v>11.922330334178712</v>
      </c>
      <c r="AI75" s="80">
        <f t="shared" si="56"/>
        <v>19.20901368646782</v>
      </c>
      <c r="AJ75" s="81">
        <f t="shared" si="59"/>
        <v>11.922330334178712</v>
      </c>
    </row>
    <row r="76" spans="1:36" ht="22" thickBot="1" x14ac:dyDescent="0.3">
      <c r="B76" s="112"/>
      <c r="C76" s="113">
        <v>43579</v>
      </c>
      <c r="D76" s="80">
        <v>12</v>
      </c>
      <c r="E76" s="85">
        <v>1020</v>
      </c>
      <c r="F76" s="86">
        <v>20.5</v>
      </c>
      <c r="G76" s="79">
        <v>75</v>
      </c>
      <c r="H76" s="80">
        <v>70</v>
      </c>
      <c r="I76" s="80">
        <v>0</v>
      </c>
      <c r="J76" s="80">
        <f t="shared" si="61"/>
        <v>48.333333333333336</v>
      </c>
      <c r="K76" s="80">
        <f t="shared" si="39"/>
        <v>41.932485418030417</v>
      </c>
      <c r="L76" s="81">
        <f t="shared" si="57"/>
        <v>100</v>
      </c>
      <c r="M76" s="82">
        <f t="shared" si="40"/>
        <v>93.630866498785707</v>
      </c>
      <c r="N76" s="82">
        <f t="shared" si="41"/>
        <v>87.38880873219999</v>
      </c>
      <c r="O76" s="82">
        <f t="shared" si="42"/>
        <v>0</v>
      </c>
      <c r="P76" s="80">
        <f t="shared" si="43"/>
        <v>60.339891743661894</v>
      </c>
      <c r="Q76" s="80">
        <f t="shared" si="44"/>
        <v>52.348999255171798</v>
      </c>
      <c r="R76" s="97">
        <f t="shared" si="63"/>
        <v>124.84115533171426</v>
      </c>
      <c r="S76" s="82">
        <v>21.5</v>
      </c>
      <c r="T76" s="80">
        <v>18.2</v>
      </c>
      <c r="U76" s="80">
        <v>0</v>
      </c>
      <c r="V76" s="80">
        <f t="shared" si="45"/>
        <v>13.233333333333334</v>
      </c>
      <c r="W76" s="80">
        <f t="shared" si="46"/>
        <v>11.578572162979913</v>
      </c>
      <c r="X76" s="81">
        <f t="shared" si="62"/>
        <v>22.733333333333334</v>
      </c>
      <c r="Y76" s="82">
        <f t="shared" si="47"/>
        <v>16.125</v>
      </c>
      <c r="Z76" s="80">
        <f t="shared" si="48"/>
        <v>12.74</v>
      </c>
      <c r="AA76" s="80">
        <f t="shared" si="49"/>
        <v>0</v>
      </c>
      <c r="AB76" s="80">
        <f t="shared" si="50"/>
        <v>9.6216666666666679</v>
      </c>
      <c r="AC76" s="80">
        <f t="shared" si="51"/>
        <v>8.5027588659995121</v>
      </c>
      <c r="AD76" s="87">
        <f t="shared" si="58"/>
        <v>19.171666666666667</v>
      </c>
      <c r="AE76" s="82">
        <f t="shared" si="52"/>
        <v>20.130636297238926</v>
      </c>
      <c r="AF76" s="82">
        <f t="shared" si="53"/>
        <v>15.9047631892604</v>
      </c>
      <c r="AG76" s="82">
        <f t="shared" si="54"/>
        <v>0</v>
      </c>
      <c r="AH76" s="80">
        <f t="shared" si="55"/>
        <v>12.01179982883311</v>
      </c>
      <c r="AI76" s="80">
        <f t="shared" si="56"/>
        <v>10.614942403383559</v>
      </c>
      <c r="AJ76" s="81">
        <f t="shared" si="59"/>
        <v>23.934130163011822</v>
      </c>
    </row>
    <row r="77" spans="1:36" ht="22" thickBot="1" x14ac:dyDescent="0.3">
      <c r="B77" s="112"/>
      <c r="C77" s="113">
        <v>43581</v>
      </c>
      <c r="D77" s="80">
        <v>14</v>
      </c>
      <c r="E77" s="85">
        <v>1020</v>
      </c>
      <c r="F77" s="86">
        <v>20.5</v>
      </c>
      <c r="G77" s="79">
        <v>35</v>
      </c>
      <c r="H77" s="80">
        <v>0</v>
      </c>
      <c r="I77" s="80">
        <v>0</v>
      </c>
      <c r="J77" s="80">
        <f t="shared" si="61"/>
        <v>11.666666666666666</v>
      </c>
      <c r="K77" s="80">
        <f t="shared" si="39"/>
        <v>20.207259421636902</v>
      </c>
      <c r="L77" s="81">
        <f t="shared" si="57"/>
        <v>111.66666666666667</v>
      </c>
      <c r="M77" s="82">
        <f t="shared" si="40"/>
        <v>43.694404366099995</v>
      </c>
      <c r="N77" s="82">
        <f t="shared" si="41"/>
        <v>0</v>
      </c>
      <c r="O77" s="82">
        <f t="shared" si="42"/>
        <v>0</v>
      </c>
      <c r="P77" s="80">
        <f t="shared" si="43"/>
        <v>14.564801455366664</v>
      </c>
      <c r="Q77" s="80">
        <f t="shared" si="44"/>
        <v>25.226976122848193</v>
      </c>
      <c r="R77" s="97">
        <f t="shared" si="63"/>
        <v>139.40595678708092</v>
      </c>
      <c r="S77" s="82">
        <v>33.4</v>
      </c>
      <c r="T77" s="80">
        <v>27.7</v>
      </c>
      <c r="U77" s="80">
        <v>0</v>
      </c>
      <c r="V77" s="80">
        <f t="shared" si="45"/>
        <v>20.366666666666664</v>
      </c>
      <c r="W77" s="80">
        <f t="shared" si="46"/>
        <v>17.866822138627043</v>
      </c>
      <c r="X77" s="81">
        <f t="shared" si="62"/>
        <v>43.099999999999994</v>
      </c>
      <c r="Y77" s="82">
        <f t="shared" si="47"/>
        <v>11.69</v>
      </c>
      <c r="Z77" s="80">
        <f t="shared" si="48"/>
        <v>0</v>
      </c>
      <c r="AA77" s="80">
        <f t="shared" si="49"/>
        <v>0</v>
      </c>
      <c r="AB77" s="80">
        <f t="shared" si="50"/>
        <v>3.8966666666666665</v>
      </c>
      <c r="AC77" s="80">
        <f t="shared" si="51"/>
        <v>6.7492246468267245</v>
      </c>
      <c r="AD77" s="87">
        <f t="shared" si="58"/>
        <v>23.068333333333335</v>
      </c>
      <c r="AE77" s="82">
        <f t="shared" si="52"/>
        <v>14.593931058277398</v>
      </c>
      <c r="AF77" s="82">
        <f t="shared" si="53"/>
        <v>0</v>
      </c>
      <c r="AG77" s="82">
        <f t="shared" si="54"/>
        <v>0</v>
      </c>
      <c r="AH77" s="80">
        <f t="shared" si="55"/>
        <v>4.8646436860924664</v>
      </c>
      <c r="AI77" s="80">
        <f t="shared" si="56"/>
        <v>8.4258100250312946</v>
      </c>
      <c r="AJ77" s="81">
        <f t="shared" si="59"/>
        <v>28.79877384910429</v>
      </c>
    </row>
    <row r="78" spans="1:36" ht="22" thickBot="1" x14ac:dyDescent="0.3">
      <c r="B78" s="112"/>
      <c r="C78" s="113">
        <v>43584</v>
      </c>
      <c r="D78" s="80">
        <v>17</v>
      </c>
      <c r="E78" s="85">
        <v>1020</v>
      </c>
      <c r="F78" s="86">
        <v>20.5</v>
      </c>
      <c r="G78" s="79">
        <v>250</v>
      </c>
      <c r="H78" s="80">
        <v>259</v>
      </c>
      <c r="I78" s="80">
        <v>0</v>
      </c>
      <c r="J78" s="80">
        <f t="shared" si="61"/>
        <v>169.66666666666666</v>
      </c>
      <c r="K78" s="80">
        <f t="shared" si="39"/>
        <v>147.00453507743677</v>
      </c>
      <c r="L78" s="81">
        <f t="shared" si="57"/>
        <v>281.33333333333331</v>
      </c>
      <c r="M78" s="82">
        <f t="shared" si="40"/>
        <v>312.10288832928569</v>
      </c>
      <c r="N78" s="82">
        <f t="shared" si="41"/>
        <v>323.33859230913993</v>
      </c>
      <c r="O78" s="82">
        <f t="shared" si="42"/>
        <v>0</v>
      </c>
      <c r="P78" s="80">
        <f t="shared" si="43"/>
        <v>211.81382687947522</v>
      </c>
      <c r="Q78" s="80">
        <f t="shared" si="44"/>
        <v>183.52215998068712</v>
      </c>
      <c r="R78" s="97">
        <f t="shared" si="63"/>
        <v>351.21978366655617</v>
      </c>
      <c r="S78" s="82">
        <v>29.9</v>
      </c>
      <c r="T78" s="80">
        <v>43.7</v>
      </c>
      <c r="U78" s="80">
        <v>0</v>
      </c>
      <c r="V78" s="80">
        <f t="shared" si="45"/>
        <v>24.533333333333331</v>
      </c>
      <c r="W78" s="80">
        <f t="shared" si="46"/>
        <v>22.338830169311322</v>
      </c>
      <c r="X78" s="81">
        <f t="shared" si="62"/>
        <v>67.633333333333326</v>
      </c>
      <c r="Y78" s="82">
        <f t="shared" si="47"/>
        <v>74.75</v>
      </c>
      <c r="Z78" s="80">
        <f t="shared" si="48"/>
        <v>113.18300000000001</v>
      </c>
      <c r="AA78" s="80">
        <f t="shared" si="49"/>
        <v>0</v>
      </c>
      <c r="AB78" s="80">
        <f t="shared" si="50"/>
        <v>62.644333333333329</v>
      </c>
      <c r="AC78" s="80">
        <f t="shared" si="51"/>
        <v>57.554393805628209</v>
      </c>
      <c r="AD78" s="87">
        <f t="shared" si="58"/>
        <v>85.712666666666664</v>
      </c>
      <c r="AE78" s="82">
        <f t="shared" si="52"/>
        <v>93.318763610456429</v>
      </c>
      <c r="AF78" s="82">
        <f t="shared" si="53"/>
        <v>141.2989648390942</v>
      </c>
      <c r="AG78" s="82">
        <f t="shared" si="54"/>
        <v>0</v>
      </c>
      <c r="AH78" s="80">
        <f t="shared" si="55"/>
        <v>78.205909483183532</v>
      </c>
      <c r="AI78" s="80">
        <f t="shared" si="56"/>
        <v>71.851570171110851</v>
      </c>
      <c r="AJ78" s="81">
        <f t="shared" si="59"/>
        <v>107.00468333228783</v>
      </c>
    </row>
    <row r="79" spans="1:36" ht="22" thickBot="1" x14ac:dyDescent="0.3">
      <c r="B79" s="112"/>
      <c r="C79" s="113">
        <v>43587</v>
      </c>
      <c r="D79" s="80">
        <v>20</v>
      </c>
      <c r="E79" s="85">
        <v>1020</v>
      </c>
      <c r="F79" s="86">
        <v>20.5</v>
      </c>
      <c r="G79" s="79">
        <v>360</v>
      </c>
      <c r="H79" s="80">
        <v>580</v>
      </c>
      <c r="I79" s="80">
        <v>360</v>
      </c>
      <c r="J79" s="80">
        <f t="shared" si="61"/>
        <v>433.33333333333331</v>
      </c>
      <c r="K79" s="80">
        <f t="shared" si="39"/>
        <v>127.01705922171759</v>
      </c>
      <c r="L79" s="81">
        <f t="shared" si="57"/>
        <v>714.66666666666663</v>
      </c>
      <c r="M79" s="82">
        <f t="shared" si="40"/>
        <v>449.42815919417143</v>
      </c>
      <c r="N79" s="82">
        <f t="shared" si="41"/>
        <v>724.07870092394273</v>
      </c>
      <c r="O79" s="82">
        <f t="shared" si="42"/>
        <v>449.42815919417143</v>
      </c>
      <c r="P79" s="80">
        <f t="shared" si="43"/>
        <v>540.97833977076186</v>
      </c>
      <c r="Q79" s="80">
        <f t="shared" si="44"/>
        <v>158.56956420075974</v>
      </c>
      <c r="R79" s="97">
        <f t="shared" si="63"/>
        <v>892.19812343731803</v>
      </c>
      <c r="S79" s="82">
        <v>28.3</v>
      </c>
      <c r="T79" s="80">
        <v>42.2</v>
      </c>
      <c r="U79" s="80">
        <v>31.1</v>
      </c>
      <c r="V79" s="80">
        <f t="shared" si="45"/>
        <v>33.866666666666667</v>
      </c>
      <c r="W79" s="80">
        <f t="shared" si="46"/>
        <v>7.3514170969503239</v>
      </c>
      <c r="X79" s="81">
        <f t="shared" si="62"/>
        <v>101.5</v>
      </c>
      <c r="Y79" s="82">
        <f t="shared" si="47"/>
        <v>101.88</v>
      </c>
      <c r="Z79" s="80">
        <f t="shared" si="48"/>
        <v>244.76</v>
      </c>
      <c r="AA79" s="80">
        <f t="shared" si="49"/>
        <v>111.96</v>
      </c>
      <c r="AB79" s="80">
        <f t="shared" si="50"/>
        <v>152.86666666666665</v>
      </c>
      <c r="AC79" s="80">
        <f t="shared" si="51"/>
        <v>79.74139535607172</v>
      </c>
      <c r="AD79" s="87">
        <f t="shared" si="58"/>
        <v>238.5793333333333</v>
      </c>
      <c r="AE79" s="82">
        <f t="shared" si="52"/>
        <v>127.18816905195048</v>
      </c>
      <c r="AF79" s="82">
        <f t="shared" si="53"/>
        <v>305.56121178990384</v>
      </c>
      <c r="AG79" s="82">
        <f t="shared" si="54"/>
        <v>139.77215750938731</v>
      </c>
      <c r="AH79" s="80">
        <f t="shared" si="55"/>
        <v>190.84051278374719</v>
      </c>
      <c r="AI79" s="80">
        <f t="shared" si="56"/>
        <v>99.550079240149927</v>
      </c>
      <c r="AJ79" s="81">
        <f t="shared" si="59"/>
        <v>297.84519611603503</v>
      </c>
    </row>
    <row r="80" spans="1:36" ht="22" thickBot="1" x14ac:dyDescent="0.3">
      <c r="B80" s="112"/>
      <c r="C80" s="113">
        <v>43589</v>
      </c>
      <c r="D80" s="80">
        <v>22</v>
      </c>
      <c r="E80" s="85">
        <v>1020</v>
      </c>
      <c r="F80" s="86">
        <v>20.5</v>
      </c>
      <c r="G80" s="79">
        <v>235</v>
      </c>
      <c r="H80" s="80">
        <v>310</v>
      </c>
      <c r="I80" s="80">
        <v>260</v>
      </c>
      <c r="J80" s="80">
        <f t="shared" si="61"/>
        <v>268.33333333333331</v>
      </c>
      <c r="K80" s="80">
        <f t="shared" si="39"/>
        <v>38.188130791298605</v>
      </c>
      <c r="L80" s="81">
        <f t="shared" si="57"/>
        <v>983</v>
      </c>
      <c r="M80" s="82">
        <f t="shared" si="40"/>
        <v>293.37671502952855</v>
      </c>
      <c r="N80" s="82">
        <f t="shared" si="41"/>
        <v>387.00758152831423</v>
      </c>
      <c r="O80" s="82">
        <f t="shared" si="42"/>
        <v>324.5870038624571</v>
      </c>
      <c r="P80" s="80">
        <f t="shared" si="43"/>
        <v>334.99043347343331</v>
      </c>
      <c r="Q80" s="80">
        <f t="shared" si="44"/>
        <v>47.674503679443049</v>
      </c>
      <c r="R80" s="97">
        <f t="shared" si="63"/>
        <v>1227.1885569107512</v>
      </c>
      <c r="S80" s="82">
        <v>38.6</v>
      </c>
      <c r="T80" s="80">
        <v>41</v>
      </c>
      <c r="U80" s="80">
        <v>51.6</v>
      </c>
      <c r="V80" s="80">
        <f t="shared" si="45"/>
        <v>43.733333333333327</v>
      </c>
      <c r="W80" s="80">
        <f t="shared" si="46"/>
        <v>6.917610377387116</v>
      </c>
      <c r="X80" s="81">
        <f t="shared" si="62"/>
        <v>145.23333333333332</v>
      </c>
      <c r="Y80" s="82">
        <f t="shared" si="47"/>
        <v>90.71</v>
      </c>
      <c r="Z80" s="80">
        <f t="shared" si="48"/>
        <v>127.1</v>
      </c>
      <c r="AA80" s="80">
        <f t="shared" si="49"/>
        <v>134.16</v>
      </c>
      <c r="AB80" s="80">
        <f t="shared" si="50"/>
        <v>117.32333333333334</v>
      </c>
      <c r="AC80" s="80">
        <f t="shared" si="51"/>
        <v>23.316582797085143</v>
      </c>
      <c r="AD80" s="87">
        <f t="shared" si="58"/>
        <v>355.90266666666662</v>
      </c>
      <c r="AE80" s="82">
        <f t="shared" si="52"/>
        <v>113.24341200139801</v>
      </c>
      <c r="AF80" s="82">
        <f t="shared" si="53"/>
        <v>158.67310842660885</v>
      </c>
      <c r="AG80" s="82">
        <f t="shared" si="54"/>
        <v>167.48689399302785</v>
      </c>
      <c r="AH80" s="80">
        <f t="shared" si="55"/>
        <v>146.46780480701156</v>
      </c>
      <c r="AI80" s="80">
        <f t="shared" si="56"/>
        <v>29.108691347757098</v>
      </c>
      <c r="AJ80" s="81">
        <f t="shared" si="59"/>
        <v>444.31300092304662</v>
      </c>
    </row>
    <row r="81" spans="1:36" ht="22" thickBot="1" x14ac:dyDescent="0.3">
      <c r="B81" s="112"/>
      <c r="C81" s="113">
        <v>43591</v>
      </c>
      <c r="D81" s="80">
        <v>24</v>
      </c>
      <c r="E81" s="85">
        <v>1020</v>
      </c>
      <c r="F81" s="86">
        <v>20.5</v>
      </c>
      <c r="G81" s="79">
        <v>330</v>
      </c>
      <c r="H81" s="80">
        <v>100</v>
      </c>
      <c r="I81" s="80">
        <v>300</v>
      </c>
      <c r="J81" s="80">
        <f t="shared" si="61"/>
        <v>243.33333333333334</v>
      </c>
      <c r="K81" s="80">
        <f t="shared" si="39"/>
        <v>125.03332889007366</v>
      </c>
      <c r="L81" s="81">
        <f t="shared" si="57"/>
        <v>1226.3333333333333</v>
      </c>
      <c r="M81" s="82">
        <f t="shared" si="40"/>
        <v>411.9758125946571</v>
      </c>
      <c r="N81" s="82">
        <f t="shared" si="41"/>
        <v>124.84115533171428</v>
      </c>
      <c r="O81" s="82">
        <f t="shared" si="42"/>
        <v>374.52346599514283</v>
      </c>
      <c r="P81" s="80">
        <f t="shared" si="43"/>
        <v>303.78014464050472</v>
      </c>
      <c r="Q81" s="80">
        <f t="shared" si="44"/>
        <v>156.09305233607</v>
      </c>
      <c r="R81" s="97">
        <f t="shared" si="63"/>
        <v>1530.9687015512559</v>
      </c>
      <c r="S81" s="82">
        <v>48.1</v>
      </c>
      <c r="T81" s="80">
        <v>53.8</v>
      </c>
      <c r="U81" s="80">
        <v>62.6</v>
      </c>
      <c r="V81" s="80">
        <f t="shared" si="45"/>
        <v>54.833333333333336</v>
      </c>
      <c r="W81" s="80">
        <f t="shared" si="46"/>
        <v>7.3050211042359612</v>
      </c>
      <c r="X81" s="81">
        <f t="shared" si="62"/>
        <v>200.06666666666666</v>
      </c>
      <c r="Y81" s="82">
        <f t="shared" si="47"/>
        <v>158.72999999999999</v>
      </c>
      <c r="Z81" s="80">
        <f t="shared" si="48"/>
        <v>53.8</v>
      </c>
      <c r="AA81" s="80">
        <f t="shared" si="49"/>
        <v>187.8</v>
      </c>
      <c r="AB81" s="80">
        <f t="shared" si="50"/>
        <v>133.44333333333333</v>
      </c>
      <c r="AC81" s="80">
        <f t="shared" si="51"/>
        <v>70.488024751253562</v>
      </c>
      <c r="AD81" s="87">
        <f t="shared" si="58"/>
        <v>489.34599999999995</v>
      </c>
      <c r="AE81" s="82">
        <f t="shared" si="52"/>
        <v>198.16036585803002</v>
      </c>
      <c r="AF81" s="82">
        <f t="shared" si="53"/>
        <v>67.164541568462283</v>
      </c>
      <c r="AG81" s="82">
        <f t="shared" si="54"/>
        <v>234.45168971295942</v>
      </c>
      <c r="AH81" s="80">
        <f t="shared" si="55"/>
        <v>166.5921990464839</v>
      </c>
      <c r="AI81" s="80">
        <f t="shared" si="56"/>
        <v>87.998064469969648</v>
      </c>
      <c r="AJ81" s="81">
        <f t="shared" si="59"/>
        <v>610.90519996953049</v>
      </c>
    </row>
    <row r="82" spans="1:36" ht="22" thickBot="1" x14ac:dyDescent="0.3">
      <c r="B82" s="112"/>
      <c r="C82" s="113">
        <v>43593</v>
      </c>
      <c r="D82" s="80">
        <v>26</v>
      </c>
      <c r="E82" s="85">
        <v>1020</v>
      </c>
      <c r="F82" s="86">
        <v>20.5</v>
      </c>
      <c r="G82" s="109">
        <v>190</v>
      </c>
      <c r="H82" s="105">
        <v>130</v>
      </c>
      <c r="I82" s="105">
        <v>240</v>
      </c>
      <c r="J82" s="80">
        <f t="shared" si="61"/>
        <v>186.66666666666666</v>
      </c>
      <c r="K82" s="80">
        <f t="shared" si="39"/>
        <v>55.075705472861046</v>
      </c>
      <c r="L82" s="81">
        <f t="shared" si="57"/>
        <v>1413</v>
      </c>
      <c r="M82" s="82">
        <f t="shared" si="40"/>
        <v>237.19819513025712</v>
      </c>
      <c r="N82" s="82">
        <f t="shared" si="41"/>
        <v>162.29350193122855</v>
      </c>
      <c r="O82" s="82">
        <f t="shared" si="42"/>
        <v>299.61877279611429</v>
      </c>
      <c r="P82" s="80">
        <f t="shared" si="43"/>
        <v>233.03682328586663</v>
      </c>
      <c r="Q82" s="80">
        <f t="shared" si="44"/>
        <v>68.757147019411931</v>
      </c>
      <c r="R82" s="97">
        <f t="shared" si="63"/>
        <v>1764.0055248371225</v>
      </c>
      <c r="S82" s="109">
        <v>61.5</v>
      </c>
      <c r="T82" s="105">
        <v>58.7</v>
      </c>
      <c r="U82" s="105">
        <v>63.5</v>
      </c>
      <c r="V82" s="80">
        <f t="shared" si="45"/>
        <v>61.233333333333327</v>
      </c>
      <c r="W82" s="80">
        <f t="shared" si="46"/>
        <v>2.4110855093366816</v>
      </c>
      <c r="X82" s="81">
        <f t="shared" si="62"/>
        <v>261.3</v>
      </c>
      <c r="Y82" s="82">
        <f t="shared" si="47"/>
        <v>116.85</v>
      </c>
      <c r="Z82" s="80">
        <f t="shared" si="48"/>
        <v>76.31</v>
      </c>
      <c r="AA82" s="80">
        <f t="shared" si="49"/>
        <v>152.4</v>
      </c>
      <c r="AB82" s="80">
        <f t="shared" si="50"/>
        <v>115.18666666666667</v>
      </c>
      <c r="AC82" s="80">
        <f t="shared" si="51"/>
        <v>38.072260680623273</v>
      </c>
      <c r="AD82" s="87">
        <f t="shared" si="58"/>
        <v>604.53266666666661</v>
      </c>
      <c r="AE82" s="82">
        <f t="shared" si="52"/>
        <v>145.87689000510815</v>
      </c>
      <c r="AF82" s="82">
        <f t="shared" si="53"/>
        <v>95.266285633631156</v>
      </c>
      <c r="AG82" s="82">
        <f t="shared" si="54"/>
        <v>190.25792072553256</v>
      </c>
      <c r="AH82" s="80">
        <f t="shared" si="55"/>
        <v>143.8003654547573</v>
      </c>
      <c r="AI82" s="80">
        <f t="shared" si="56"/>
        <v>47.529850094592021</v>
      </c>
      <c r="AJ82" s="81">
        <f t="shared" si="59"/>
        <v>754.70556542428778</v>
      </c>
    </row>
    <row r="83" spans="1:36" ht="22" thickBot="1" x14ac:dyDescent="0.3">
      <c r="B83" s="112"/>
      <c r="C83" s="84">
        <v>43595</v>
      </c>
      <c r="D83" s="80">
        <v>28</v>
      </c>
      <c r="E83" s="85">
        <v>1020</v>
      </c>
      <c r="F83" s="86">
        <v>20.5</v>
      </c>
      <c r="G83" s="109">
        <v>150</v>
      </c>
      <c r="H83" s="105">
        <v>160</v>
      </c>
      <c r="I83" s="105">
        <v>210</v>
      </c>
      <c r="J83" s="80">
        <f t="shared" si="61"/>
        <v>173.33333333333334</v>
      </c>
      <c r="K83" s="80">
        <f t="shared" si="39"/>
        <v>32.145502536643221</v>
      </c>
      <c r="L83" s="81">
        <f t="shared" si="57"/>
        <v>1586.3333333333333</v>
      </c>
      <c r="M83" s="82">
        <f t="shared" si="40"/>
        <v>187.26173299757141</v>
      </c>
      <c r="N83" s="82">
        <f t="shared" si="41"/>
        <v>199.74584853074282</v>
      </c>
      <c r="O83" s="82">
        <f t="shared" si="42"/>
        <v>262.16642619659996</v>
      </c>
      <c r="P83" s="80">
        <f t="shared" si="43"/>
        <v>216.39133590830474</v>
      </c>
      <c r="Q83" s="80">
        <f t="shared" si="44"/>
        <v>40.13081675393088</v>
      </c>
      <c r="R83" s="97">
        <f t="shared" si="63"/>
        <v>1980.3968607454271</v>
      </c>
      <c r="S83" s="109">
        <v>65.7</v>
      </c>
      <c r="T83" s="105">
        <v>58</v>
      </c>
      <c r="U83" s="105">
        <v>69.7</v>
      </c>
      <c r="V83" s="80">
        <f t="shared" si="45"/>
        <v>64.466666666666669</v>
      </c>
      <c r="W83" s="80">
        <f t="shared" si="46"/>
        <v>5.9467077726531468</v>
      </c>
      <c r="X83" s="81">
        <f t="shared" si="62"/>
        <v>325.76666666666665</v>
      </c>
      <c r="Y83" s="82">
        <f t="shared" si="47"/>
        <v>98.55</v>
      </c>
      <c r="Z83" s="80">
        <f t="shared" si="48"/>
        <v>92.8</v>
      </c>
      <c r="AA83" s="80">
        <f t="shared" si="49"/>
        <v>146.37</v>
      </c>
      <c r="AB83" s="80">
        <f t="shared" si="50"/>
        <v>112.57333333333334</v>
      </c>
      <c r="AC83" s="80">
        <f t="shared" si="51"/>
        <v>29.409635042504846</v>
      </c>
      <c r="AD83" s="87">
        <f t="shared" si="58"/>
        <v>717.10599999999999</v>
      </c>
      <c r="AE83" s="82">
        <f t="shared" si="52"/>
        <v>123.03095857940441</v>
      </c>
      <c r="AF83" s="82">
        <f t="shared" si="53"/>
        <v>115.85259214783085</v>
      </c>
      <c r="AG83" s="82">
        <f t="shared" si="54"/>
        <v>182.72999905903018</v>
      </c>
      <c r="AH83" s="80">
        <f t="shared" si="55"/>
        <v>140.53784992875515</v>
      </c>
      <c r="AI83" s="80">
        <f t="shared" si="56"/>
        <v>36.715328165903735</v>
      </c>
      <c r="AJ83" s="81">
        <f t="shared" si="59"/>
        <v>895.24341535304291</v>
      </c>
    </row>
    <row r="84" spans="1:36" ht="22" thickBot="1" x14ac:dyDescent="0.3">
      <c r="B84" s="112"/>
      <c r="C84" s="84">
        <v>43598</v>
      </c>
      <c r="D84" s="80">
        <v>31</v>
      </c>
      <c r="E84" s="85">
        <v>1020</v>
      </c>
      <c r="F84" s="86">
        <v>20.5</v>
      </c>
      <c r="G84" s="109">
        <v>220</v>
      </c>
      <c r="H84" s="105">
        <v>310</v>
      </c>
      <c r="I84" s="105">
        <v>220</v>
      </c>
      <c r="J84" s="80">
        <f t="shared" si="61"/>
        <v>250</v>
      </c>
      <c r="K84" s="80">
        <f t="shared" si="39"/>
        <v>51.96152422706632</v>
      </c>
      <c r="L84" s="81">
        <f t="shared" si="57"/>
        <v>1836.3333333333333</v>
      </c>
      <c r="M84" s="82">
        <f t="shared" si="40"/>
        <v>274.65054172977142</v>
      </c>
      <c r="N84" s="82">
        <f t="shared" si="41"/>
        <v>387.00758152831423</v>
      </c>
      <c r="O84" s="82">
        <f t="shared" si="42"/>
        <v>274.65054172977142</v>
      </c>
      <c r="P84" s="80">
        <f t="shared" si="43"/>
        <v>312.10288832928569</v>
      </c>
      <c r="Q84" s="80">
        <f t="shared" si="44"/>
        <v>64.869367173037972</v>
      </c>
      <c r="R84" s="97">
        <f t="shared" si="63"/>
        <v>2292.4997490747128</v>
      </c>
      <c r="S84" s="109">
        <v>63.7</v>
      </c>
      <c r="T84" s="105">
        <v>60.4</v>
      </c>
      <c r="U84" s="105">
        <v>64</v>
      </c>
      <c r="V84" s="80">
        <f t="shared" si="45"/>
        <v>62.699999999999996</v>
      </c>
      <c r="W84" s="80">
        <f t="shared" si="46"/>
        <v>1.9974984355438195</v>
      </c>
      <c r="X84" s="81">
        <f t="shared" si="62"/>
        <v>388.46666666666664</v>
      </c>
      <c r="Y84" s="82">
        <f t="shared" si="47"/>
        <v>140.13999999999999</v>
      </c>
      <c r="Z84" s="80">
        <f t="shared" si="48"/>
        <v>187.24</v>
      </c>
      <c r="AA84" s="80">
        <f t="shared" si="49"/>
        <v>140.80000000000001</v>
      </c>
      <c r="AB84" s="80">
        <f t="shared" si="50"/>
        <v>156.06</v>
      </c>
      <c r="AC84" s="80">
        <f t="shared" si="51"/>
        <v>27.004688481817361</v>
      </c>
      <c r="AD84" s="87">
        <f t="shared" si="58"/>
        <v>873.16599999999994</v>
      </c>
      <c r="AE84" s="82">
        <f t="shared" si="52"/>
        <v>174.95239508186435</v>
      </c>
      <c r="AF84" s="82">
        <f t="shared" si="53"/>
        <v>233.75257924310182</v>
      </c>
      <c r="AG84" s="82">
        <f t="shared" si="54"/>
        <v>175.7763467070537</v>
      </c>
      <c r="AH84" s="80">
        <f t="shared" si="55"/>
        <v>194.8271070106733</v>
      </c>
      <c r="AI84" s="80">
        <f t="shared" si="56"/>
        <v>33.712965094431112</v>
      </c>
      <c r="AJ84" s="81">
        <f t="shared" si="59"/>
        <v>1090.0705223637162</v>
      </c>
    </row>
    <row r="85" spans="1:36" ht="22" thickBot="1" x14ac:dyDescent="0.3">
      <c r="B85" s="112"/>
      <c r="C85" s="84">
        <v>43600</v>
      </c>
      <c r="D85" s="80">
        <v>33</v>
      </c>
      <c r="E85" s="85">
        <v>1020</v>
      </c>
      <c r="F85" s="86">
        <v>20.5</v>
      </c>
      <c r="G85" s="109">
        <v>140</v>
      </c>
      <c r="H85" s="105">
        <v>170</v>
      </c>
      <c r="I85" s="105">
        <v>100</v>
      </c>
      <c r="J85" s="80">
        <f t="shared" si="61"/>
        <v>136.66666666666666</v>
      </c>
      <c r="K85" s="80">
        <f t="shared" si="39"/>
        <v>35.118845842842447</v>
      </c>
      <c r="L85" s="81">
        <f t="shared" si="57"/>
        <v>1973</v>
      </c>
      <c r="M85" s="82">
        <f t="shared" si="40"/>
        <v>174.77761746439998</v>
      </c>
      <c r="N85" s="82">
        <f t="shared" si="41"/>
        <v>212.22996406391428</v>
      </c>
      <c r="O85" s="82">
        <f t="shared" si="42"/>
        <v>124.84115533171428</v>
      </c>
      <c r="P85" s="80">
        <f t="shared" si="43"/>
        <v>170.61624562000952</v>
      </c>
      <c r="Q85" s="80">
        <f t="shared" si="44"/>
        <v>43.842772889368192</v>
      </c>
      <c r="R85" s="97">
        <f t="shared" si="63"/>
        <v>2463.1159946947223</v>
      </c>
      <c r="S85" s="109">
        <v>62.1</v>
      </c>
      <c r="T85" s="105">
        <v>60.3</v>
      </c>
      <c r="U85" s="105">
        <v>62.1</v>
      </c>
      <c r="V85" s="80">
        <f t="shared" si="45"/>
        <v>61.5</v>
      </c>
      <c r="W85" s="80">
        <f t="shared" si="46"/>
        <v>1.0392304845413289</v>
      </c>
      <c r="X85" s="81">
        <f t="shared" si="62"/>
        <v>449.96666666666664</v>
      </c>
      <c r="Y85" s="82">
        <f t="shared" si="47"/>
        <v>86.94</v>
      </c>
      <c r="Z85" s="80">
        <f t="shared" si="48"/>
        <v>102.51</v>
      </c>
      <c r="AA85" s="80">
        <f t="shared" si="49"/>
        <v>62.1</v>
      </c>
      <c r="AB85" s="80">
        <f t="shared" si="50"/>
        <v>83.85</v>
      </c>
      <c r="AC85" s="80">
        <f t="shared" si="51"/>
        <v>20.381440086510157</v>
      </c>
      <c r="AD85" s="87">
        <f t="shared" si="58"/>
        <v>957.01599999999996</v>
      </c>
      <c r="AE85" s="82">
        <f t="shared" si="52"/>
        <v>108.53690044539239</v>
      </c>
      <c r="AF85" s="82">
        <f t="shared" si="53"/>
        <v>127.97466833054033</v>
      </c>
      <c r="AG85" s="82">
        <f t="shared" si="54"/>
        <v>77.526357460994561</v>
      </c>
      <c r="AH85" s="80">
        <f t="shared" si="55"/>
        <v>104.67930874564242</v>
      </c>
      <c r="AI85" s="80">
        <f t="shared" si="56"/>
        <v>25.444425277240367</v>
      </c>
      <c r="AJ85" s="81">
        <f t="shared" si="59"/>
        <v>1194.7498311093586</v>
      </c>
    </row>
    <row r="86" spans="1:36" ht="22" thickBot="1" x14ac:dyDescent="0.3">
      <c r="B86" s="112"/>
      <c r="C86" s="113">
        <v>43602</v>
      </c>
      <c r="D86" s="80">
        <v>35</v>
      </c>
      <c r="E86" s="85">
        <v>1020</v>
      </c>
      <c r="F86" s="86">
        <v>20.5</v>
      </c>
      <c r="G86" s="109">
        <v>80</v>
      </c>
      <c r="H86" s="105">
        <v>350</v>
      </c>
      <c r="I86" s="105">
        <v>132</v>
      </c>
      <c r="J86" s="80">
        <f t="shared" si="61"/>
        <v>187.33333333333334</v>
      </c>
      <c r="K86" s="80">
        <f t="shared" si="39"/>
        <v>143.25269049247675</v>
      </c>
      <c r="L86" s="81">
        <f t="shared" si="57"/>
        <v>2160.3333333333335</v>
      </c>
      <c r="M86" s="82">
        <f t="shared" si="40"/>
        <v>99.87292426537141</v>
      </c>
      <c r="N86" s="82">
        <f t="shared" si="41"/>
        <v>436.94404366099997</v>
      </c>
      <c r="O86" s="82">
        <f t="shared" si="42"/>
        <v>164.79032503786283</v>
      </c>
      <c r="P86" s="80">
        <f t="shared" si="43"/>
        <v>233.86909765474471</v>
      </c>
      <c r="Q86" s="80">
        <f t="shared" si="44"/>
        <v>178.83831385457285</v>
      </c>
      <c r="R86" s="97">
        <f t="shared" si="63"/>
        <v>2696.9850923494669</v>
      </c>
      <c r="S86" s="109">
        <v>60.1</v>
      </c>
      <c r="T86" s="105">
        <v>51.2</v>
      </c>
      <c r="U86" s="105">
        <v>71.7</v>
      </c>
      <c r="V86" s="80">
        <f t="shared" si="45"/>
        <v>61</v>
      </c>
      <c r="W86" s="80">
        <f t="shared" si="46"/>
        <v>10.279591431569646</v>
      </c>
      <c r="X86" s="81">
        <f t="shared" si="62"/>
        <v>510.96666666666664</v>
      </c>
      <c r="Y86" s="82">
        <f t="shared" si="47"/>
        <v>48.08</v>
      </c>
      <c r="Z86" s="80">
        <f t="shared" si="48"/>
        <v>179.2</v>
      </c>
      <c r="AA86" s="80">
        <f t="shared" si="49"/>
        <v>94.643999999999991</v>
      </c>
      <c r="AB86" s="80">
        <f t="shared" si="50"/>
        <v>107.30799999999999</v>
      </c>
      <c r="AC86" s="80">
        <f t="shared" si="51"/>
        <v>66.471018286167407</v>
      </c>
      <c r="AD86" s="87">
        <f t="shared" si="58"/>
        <v>1064.3240000000001</v>
      </c>
      <c r="AE86" s="82">
        <f t="shared" si="52"/>
        <v>60.02362748348822</v>
      </c>
      <c r="AF86" s="82">
        <f t="shared" si="53"/>
        <v>223.71535035443199</v>
      </c>
      <c r="AG86" s="82">
        <f t="shared" si="54"/>
        <v>118.15466305214764</v>
      </c>
      <c r="AH86" s="80">
        <f t="shared" si="55"/>
        <v>133.96454696335596</v>
      </c>
      <c r="AI86" s="80">
        <f t="shared" si="56"/>
        <v>82.98318718920639</v>
      </c>
      <c r="AJ86" s="81">
        <f t="shared" si="59"/>
        <v>1328.7143780727147</v>
      </c>
    </row>
    <row r="87" spans="1:36" ht="22" thickBot="1" x14ac:dyDescent="0.3">
      <c r="B87" s="112"/>
      <c r="C87" s="113">
        <v>43605</v>
      </c>
      <c r="D87" s="80">
        <v>38</v>
      </c>
      <c r="E87" s="85">
        <v>1020</v>
      </c>
      <c r="F87" s="86">
        <v>20.5</v>
      </c>
      <c r="G87" s="109">
        <v>10</v>
      </c>
      <c r="H87" s="105">
        <v>0</v>
      </c>
      <c r="I87" s="105">
        <v>110</v>
      </c>
      <c r="J87" s="80">
        <f t="shared" si="61"/>
        <v>40</v>
      </c>
      <c r="K87" s="80">
        <f t="shared" si="39"/>
        <v>60.827625302982199</v>
      </c>
      <c r="L87" s="81">
        <f t="shared" si="57"/>
        <v>2200.3333333333335</v>
      </c>
      <c r="M87" s="82">
        <f t="shared" si="40"/>
        <v>12.484115533171426</v>
      </c>
      <c r="N87" s="82">
        <f t="shared" si="41"/>
        <v>0</v>
      </c>
      <c r="O87" s="82">
        <f t="shared" si="42"/>
        <v>137.32527086488571</v>
      </c>
      <c r="P87" s="80">
        <f t="shared" si="43"/>
        <v>49.936462132685712</v>
      </c>
      <c r="Q87" s="80">
        <f t="shared" si="44"/>
        <v>75.937910189089138</v>
      </c>
      <c r="R87" s="97">
        <f t="shared" si="63"/>
        <v>2746.9215544821527</v>
      </c>
      <c r="S87" s="109">
        <v>50.5</v>
      </c>
      <c r="T87" s="105">
        <v>49.9</v>
      </c>
      <c r="U87" s="105">
        <v>68.599999999999994</v>
      </c>
      <c r="V87" s="80">
        <f t="shared" si="45"/>
        <v>56.333333333333336</v>
      </c>
      <c r="W87" s="80">
        <f t="shared" si="46"/>
        <v>10.627480102702272</v>
      </c>
      <c r="X87" s="81">
        <f t="shared" si="62"/>
        <v>567.29999999999995</v>
      </c>
      <c r="Y87" s="82">
        <f t="shared" si="47"/>
        <v>5.05</v>
      </c>
      <c r="Z87" s="80">
        <f t="shared" si="48"/>
        <v>0</v>
      </c>
      <c r="AA87" s="80">
        <f t="shared" si="49"/>
        <v>75.459999999999994</v>
      </c>
      <c r="AB87" s="80">
        <f t="shared" si="50"/>
        <v>26.836666666666662</v>
      </c>
      <c r="AC87" s="80">
        <f t="shared" si="51"/>
        <v>42.184677708065195</v>
      </c>
      <c r="AD87" s="87">
        <f t="shared" si="58"/>
        <v>1091.1606666666667</v>
      </c>
      <c r="AE87" s="82">
        <f t="shared" si="52"/>
        <v>6.3044783442515708</v>
      </c>
      <c r="AF87" s="82">
        <f t="shared" si="53"/>
        <v>0</v>
      </c>
      <c r="AG87" s="82">
        <f t="shared" si="54"/>
        <v>94.205135813311585</v>
      </c>
      <c r="AH87" s="80">
        <f t="shared" si="55"/>
        <v>33.503204719187721</v>
      </c>
      <c r="AI87" s="80">
        <f t="shared" si="56"/>
        <v>52.663839023708718</v>
      </c>
      <c r="AJ87" s="81">
        <f t="shared" si="59"/>
        <v>1362.2175827919025</v>
      </c>
    </row>
    <row r="88" spans="1:36" ht="22" thickBot="1" x14ac:dyDescent="0.3">
      <c r="B88" s="112"/>
      <c r="C88" s="113">
        <v>43607</v>
      </c>
      <c r="D88" s="80">
        <v>40</v>
      </c>
      <c r="E88" s="85">
        <v>1020</v>
      </c>
      <c r="F88" s="86">
        <v>20.5</v>
      </c>
      <c r="G88" s="109">
        <v>10</v>
      </c>
      <c r="H88" s="105">
        <v>0</v>
      </c>
      <c r="I88" s="105">
        <v>20</v>
      </c>
      <c r="J88" s="80">
        <f t="shared" si="61"/>
        <v>10</v>
      </c>
      <c r="K88" s="80">
        <f t="shared" si="39"/>
        <v>10</v>
      </c>
      <c r="L88" s="81">
        <f t="shared" si="57"/>
        <v>2210.3333333333335</v>
      </c>
      <c r="M88" s="82">
        <f t="shared" si="40"/>
        <v>12.484115533171426</v>
      </c>
      <c r="N88" s="82">
        <f t="shared" si="41"/>
        <v>0</v>
      </c>
      <c r="O88" s="82">
        <f t="shared" si="42"/>
        <v>24.968231066342852</v>
      </c>
      <c r="P88" s="80">
        <f t="shared" si="43"/>
        <v>12.484115533171426</v>
      </c>
      <c r="Q88" s="80">
        <f t="shared" si="44"/>
        <v>12.484115533171428</v>
      </c>
      <c r="R88" s="97">
        <f t="shared" si="63"/>
        <v>2759.4056700153242</v>
      </c>
      <c r="S88" s="109">
        <v>41.1</v>
      </c>
      <c r="T88" s="105">
        <v>34</v>
      </c>
      <c r="U88" s="105">
        <v>40.299999999999997</v>
      </c>
      <c r="V88" s="80">
        <f t="shared" si="45"/>
        <v>38.466666666666661</v>
      </c>
      <c r="W88" s="80">
        <f t="shared" si="46"/>
        <v>3.8888730158406215</v>
      </c>
      <c r="X88" s="81">
        <f t="shared" si="62"/>
        <v>605.76666666666665</v>
      </c>
      <c r="Y88" s="82">
        <f t="shared" si="47"/>
        <v>4.1100000000000003</v>
      </c>
      <c r="Z88" s="80">
        <f t="shared" si="48"/>
        <v>0</v>
      </c>
      <c r="AA88" s="80">
        <f t="shared" si="49"/>
        <v>8.06</v>
      </c>
      <c r="AB88" s="80">
        <f t="shared" si="50"/>
        <v>4.0566666666666675</v>
      </c>
      <c r="AC88" s="80">
        <f t="shared" si="51"/>
        <v>4.0302646728637228</v>
      </c>
      <c r="AD88" s="87">
        <f t="shared" si="58"/>
        <v>1095.2173333333333</v>
      </c>
      <c r="AE88" s="82">
        <f t="shared" si="52"/>
        <v>5.1309714841334575</v>
      </c>
      <c r="AF88" s="82">
        <f t="shared" si="53"/>
        <v>0</v>
      </c>
      <c r="AG88" s="82">
        <f t="shared" si="54"/>
        <v>10.062197119736172</v>
      </c>
      <c r="AH88" s="80">
        <f t="shared" si="55"/>
        <v>5.06438953462321</v>
      </c>
      <c r="AI88" s="80">
        <f t="shared" si="56"/>
        <v>5.0314289805290082</v>
      </c>
      <c r="AJ88" s="81">
        <f t="shared" si="59"/>
        <v>1367.2819723265256</v>
      </c>
    </row>
    <row r="89" spans="1:36" ht="22" thickBot="1" x14ac:dyDescent="0.3">
      <c r="B89" s="112"/>
      <c r="C89" s="113">
        <v>43609</v>
      </c>
      <c r="D89" s="80">
        <v>42</v>
      </c>
      <c r="E89" s="85">
        <v>1020</v>
      </c>
      <c r="F89" s="86">
        <v>20.5</v>
      </c>
      <c r="G89" s="109">
        <v>0</v>
      </c>
      <c r="H89" s="105">
        <v>0</v>
      </c>
      <c r="I89" s="105">
        <v>0</v>
      </c>
      <c r="J89" s="80">
        <f t="shared" si="61"/>
        <v>0</v>
      </c>
      <c r="K89" s="80">
        <f t="shared" si="39"/>
        <v>0</v>
      </c>
      <c r="L89" s="81">
        <f t="shared" si="57"/>
        <v>2210.3333333333335</v>
      </c>
      <c r="M89" s="82">
        <f t="shared" si="40"/>
        <v>0</v>
      </c>
      <c r="N89" s="82">
        <f t="shared" si="41"/>
        <v>0</v>
      </c>
      <c r="O89" s="82">
        <f t="shared" si="42"/>
        <v>0</v>
      </c>
      <c r="P89" s="80">
        <f t="shared" si="43"/>
        <v>0</v>
      </c>
      <c r="Q89" s="80">
        <f t="shared" si="44"/>
        <v>0</v>
      </c>
      <c r="R89" s="97">
        <f t="shared" si="63"/>
        <v>2759.4056700153242</v>
      </c>
      <c r="S89" s="109">
        <v>40.1</v>
      </c>
      <c r="T89" s="105">
        <v>39.200000000000003</v>
      </c>
      <c r="U89" s="105">
        <v>33.299999999999997</v>
      </c>
      <c r="V89" s="80">
        <f t="shared" si="45"/>
        <v>37.533333333333339</v>
      </c>
      <c r="W89" s="80">
        <f t="shared" si="46"/>
        <v>3.6936883102575608</v>
      </c>
      <c r="X89" s="81">
        <f t="shared" si="62"/>
        <v>643.29999999999995</v>
      </c>
      <c r="Y89" s="82">
        <f t="shared" si="47"/>
        <v>0</v>
      </c>
      <c r="Z89" s="80">
        <f t="shared" si="48"/>
        <v>0</v>
      </c>
      <c r="AA89" s="80">
        <f t="shared" si="49"/>
        <v>0</v>
      </c>
      <c r="AB89" s="80">
        <f t="shared" si="50"/>
        <v>0</v>
      </c>
      <c r="AC89" s="80">
        <f t="shared" si="51"/>
        <v>0</v>
      </c>
      <c r="AD89" s="87">
        <f t="shared" si="58"/>
        <v>1095.2173333333333</v>
      </c>
      <c r="AE89" s="82">
        <f t="shared" si="52"/>
        <v>0</v>
      </c>
      <c r="AF89" s="82">
        <f t="shared" si="53"/>
        <v>0</v>
      </c>
      <c r="AG89" s="82">
        <f t="shared" si="54"/>
        <v>0</v>
      </c>
      <c r="AH89" s="80">
        <f t="shared" si="55"/>
        <v>0</v>
      </c>
      <c r="AI89" s="80">
        <f t="shared" si="56"/>
        <v>0</v>
      </c>
      <c r="AJ89" s="81">
        <f t="shared" si="59"/>
        <v>1367.2819723265256</v>
      </c>
    </row>
    <row r="90" spans="1:36" ht="22" thickBot="1" x14ac:dyDescent="0.3">
      <c r="B90" s="112"/>
      <c r="C90" s="113">
        <v>43612</v>
      </c>
      <c r="D90" s="80">
        <v>45</v>
      </c>
      <c r="E90" s="85">
        <v>1020</v>
      </c>
      <c r="F90" s="86">
        <v>20.5</v>
      </c>
      <c r="G90" s="109">
        <v>0</v>
      </c>
      <c r="H90" s="105">
        <v>0</v>
      </c>
      <c r="I90" s="105">
        <v>0</v>
      </c>
      <c r="J90" s="80">
        <f t="shared" si="61"/>
        <v>0</v>
      </c>
      <c r="K90" s="80">
        <f t="shared" si="39"/>
        <v>0</v>
      </c>
      <c r="L90" s="81">
        <f t="shared" si="57"/>
        <v>2210.3333333333335</v>
      </c>
      <c r="M90" s="82">
        <f t="shared" si="40"/>
        <v>0</v>
      </c>
      <c r="N90" s="82">
        <f t="shared" si="41"/>
        <v>0</v>
      </c>
      <c r="O90" s="82">
        <f t="shared" si="42"/>
        <v>0</v>
      </c>
      <c r="P90" s="80">
        <f t="shared" si="43"/>
        <v>0</v>
      </c>
      <c r="Q90" s="80">
        <f t="shared" si="44"/>
        <v>0</v>
      </c>
      <c r="R90" s="97">
        <f t="shared" si="63"/>
        <v>2759.4056700153242</v>
      </c>
      <c r="S90" s="109">
        <v>41.8</v>
      </c>
      <c r="T90" s="105">
        <v>27.4</v>
      </c>
      <c r="U90" s="105">
        <v>26.1</v>
      </c>
      <c r="V90" s="80">
        <f t="shared" si="45"/>
        <v>31.766666666666662</v>
      </c>
      <c r="W90" s="80">
        <f t="shared" si="46"/>
        <v>8.7133996426959346</v>
      </c>
      <c r="X90" s="81">
        <f t="shared" si="62"/>
        <v>675.06666666666661</v>
      </c>
      <c r="Y90" s="82">
        <f t="shared" si="47"/>
        <v>0</v>
      </c>
      <c r="Z90" s="80">
        <f t="shared" si="48"/>
        <v>0</v>
      </c>
      <c r="AA90" s="80">
        <f t="shared" si="49"/>
        <v>0</v>
      </c>
      <c r="AB90" s="80">
        <f t="shared" si="50"/>
        <v>0</v>
      </c>
      <c r="AC90" s="80">
        <f t="shared" si="51"/>
        <v>0</v>
      </c>
      <c r="AD90" s="87">
        <f t="shared" si="58"/>
        <v>1095.2173333333333</v>
      </c>
      <c r="AE90" s="82">
        <f t="shared" si="52"/>
        <v>0</v>
      </c>
      <c r="AF90" s="82">
        <f t="shared" si="53"/>
        <v>0</v>
      </c>
      <c r="AG90" s="82">
        <f t="shared" si="54"/>
        <v>0</v>
      </c>
      <c r="AH90" s="80">
        <f t="shared" si="55"/>
        <v>0</v>
      </c>
      <c r="AI90" s="80">
        <f t="shared" si="56"/>
        <v>0</v>
      </c>
      <c r="AJ90" s="81">
        <f t="shared" si="59"/>
        <v>1367.2819723265256</v>
      </c>
    </row>
    <row r="91" spans="1:36" ht="22" thickBot="1" x14ac:dyDescent="0.3">
      <c r="B91" s="112"/>
      <c r="C91" s="113"/>
      <c r="D91" s="80"/>
      <c r="E91" s="85"/>
      <c r="F91" s="86"/>
      <c r="G91" s="109"/>
      <c r="H91" s="105"/>
      <c r="I91" s="105"/>
      <c r="J91" s="80"/>
      <c r="K91" s="80"/>
      <c r="L91" s="81"/>
      <c r="M91" s="82">
        <f>SUM(M72:M90)</f>
        <v>2621.6642619659997</v>
      </c>
      <c r="N91" s="82">
        <f t="shared" ref="N91:AC91" si="64">SUM(N72:N90)</f>
        <v>3219.653396004911</v>
      </c>
      <c r="O91" s="82">
        <f t="shared" si="64"/>
        <v>2436.8993520750623</v>
      </c>
      <c r="P91" s="82">
        <f t="shared" si="64"/>
        <v>2759.4056700153242</v>
      </c>
      <c r="Q91" s="82">
        <f t="shared" si="64"/>
        <v>1204.2557065939043</v>
      </c>
      <c r="R91" s="82">
        <f t="shared" si="64"/>
        <v>26552.465327502305</v>
      </c>
      <c r="S91" s="82">
        <f t="shared" si="64"/>
        <v>695.4</v>
      </c>
      <c r="T91" s="82">
        <f t="shared" si="64"/>
        <v>685.2</v>
      </c>
      <c r="U91" s="82">
        <f t="shared" si="64"/>
        <v>644.59999999999991</v>
      </c>
      <c r="V91" s="82">
        <f t="shared" si="64"/>
        <v>675.06666666666661</v>
      </c>
      <c r="W91" s="82">
        <f t="shared" si="64"/>
        <v>131.71543840260426</v>
      </c>
      <c r="X91" s="82">
        <f t="shared" si="64"/>
        <v>5017.6666666666661</v>
      </c>
      <c r="Y91" s="82">
        <f t="shared" si="64"/>
        <v>954.95499999999993</v>
      </c>
      <c r="Z91" s="82">
        <f t="shared" si="64"/>
        <v>1216.943</v>
      </c>
      <c r="AA91" s="82">
        <f t="shared" si="64"/>
        <v>1113.7539999999999</v>
      </c>
      <c r="AB91" s="82">
        <f t="shared" si="64"/>
        <v>1095.2173333333333</v>
      </c>
      <c r="AC91" s="82">
        <f t="shared" si="64"/>
        <v>489.29312897371574</v>
      </c>
      <c r="AD91" s="87"/>
      <c r="AE91" s="82"/>
      <c r="AF91" s="82"/>
      <c r="AG91" s="82"/>
      <c r="AH91" s="80"/>
      <c r="AI91" s="80"/>
      <c r="AJ91" s="81"/>
    </row>
    <row r="92" spans="1:36" ht="22" thickBot="1" x14ac:dyDescent="0.3">
      <c r="B92" s="112"/>
      <c r="C92" s="113"/>
      <c r="D92" s="80"/>
      <c r="E92" s="85"/>
      <c r="F92" s="86"/>
      <c r="G92" s="109"/>
      <c r="H92" s="105"/>
      <c r="I92" s="105"/>
      <c r="J92" s="80"/>
      <c r="K92" s="80"/>
      <c r="L92" s="81"/>
      <c r="M92" s="82"/>
      <c r="N92" s="82"/>
      <c r="O92" s="82"/>
      <c r="P92" s="80"/>
      <c r="Q92" s="80"/>
      <c r="R92" s="97"/>
      <c r="S92" s="109"/>
      <c r="T92" s="105"/>
      <c r="U92" s="105"/>
      <c r="V92" s="80"/>
      <c r="W92" s="80"/>
      <c r="X92" s="81"/>
      <c r="Y92" s="82"/>
      <c r="Z92" s="80"/>
      <c r="AA92" s="80"/>
      <c r="AB92" s="80"/>
      <c r="AC92" s="80"/>
      <c r="AD92" s="87"/>
      <c r="AE92" s="82"/>
      <c r="AF92" s="82"/>
      <c r="AG92" s="82"/>
      <c r="AH92" s="80"/>
      <c r="AI92" s="80"/>
      <c r="AJ92" s="81"/>
    </row>
    <row r="93" spans="1:36" ht="22" thickBot="1" x14ac:dyDescent="0.3">
      <c r="B93" s="112"/>
      <c r="C93" s="113"/>
      <c r="D93" s="80"/>
      <c r="E93" s="85"/>
      <c r="F93" s="86"/>
      <c r="G93" s="109"/>
      <c r="H93" s="105"/>
      <c r="I93" s="105"/>
      <c r="J93" s="80"/>
      <c r="K93" s="80"/>
      <c r="L93" s="81"/>
      <c r="M93" s="82"/>
      <c r="N93" s="82"/>
      <c r="O93" s="82"/>
      <c r="P93" s="80"/>
      <c r="Q93" s="80"/>
      <c r="R93" s="97"/>
      <c r="S93" s="109"/>
      <c r="T93" s="105"/>
      <c r="U93" s="105"/>
      <c r="V93" s="80"/>
      <c r="W93" s="80"/>
      <c r="X93" s="81"/>
      <c r="Y93" s="82"/>
      <c r="Z93" s="80"/>
      <c r="AA93" s="80"/>
      <c r="AB93" s="80"/>
      <c r="AC93" s="80"/>
      <c r="AD93" s="87"/>
      <c r="AE93" s="82"/>
      <c r="AF93" s="82"/>
      <c r="AG93" s="82"/>
      <c r="AH93" s="80"/>
      <c r="AI93" s="80"/>
      <c r="AJ93" s="81"/>
    </row>
    <row r="94" spans="1:36" ht="22" thickBot="1" x14ac:dyDescent="0.3">
      <c r="B94" s="112"/>
      <c r="C94" s="113"/>
      <c r="D94" s="80"/>
      <c r="E94" s="85"/>
      <c r="F94" s="86"/>
      <c r="G94" s="109"/>
      <c r="H94" s="105"/>
      <c r="I94" s="105"/>
      <c r="J94" s="80"/>
      <c r="K94" s="80"/>
      <c r="L94" s="81"/>
      <c r="M94" s="82"/>
      <c r="N94" s="82"/>
      <c r="O94" s="82"/>
      <c r="P94" s="80"/>
      <c r="Q94" s="80"/>
      <c r="R94" s="97"/>
      <c r="S94" s="109"/>
      <c r="T94" s="105"/>
      <c r="U94" s="105"/>
      <c r="V94" s="80"/>
      <c r="W94" s="80"/>
      <c r="X94" s="81"/>
      <c r="Y94" s="82"/>
      <c r="Z94" s="80"/>
      <c r="AA94" s="80"/>
      <c r="AB94" s="80"/>
      <c r="AC94" s="80"/>
      <c r="AD94" s="87"/>
      <c r="AE94" s="82"/>
      <c r="AF94" s="82"/>
      <c r="AG94" s="82"/>
      <c r="AH94" s="80"/>
      <c r="AI94" s="80"/>
      <c r="AJ94" s="81"/>
    </row>
    <row r="95" spans="1:36" ht="22" thickBot="1" x14ac:dyDescent="0.3">
      <c r="A95" s="72" t="s">
        <v>20</v>
      </c>
      <c r="B95" s="115"/>
      <c r="C95" s="116">
        <v>43567</v>
      </c>
      <c r="D95" s="93">
        <v>0</v>
      </c>
      <c r="E95" s="85">
        <v>1020</v>
      </c>
      <c r="F95" s="86">
        <v>32</v>
      </c>
      <c r="G95" s="94">
        <v>0</v>
      </c>
      <c r="H95" s="95">
        <v>0</v>
      </c>
      <c r="I95" s="95">
        <v>0</v>
      </c>
      <c r="J95" s="95">
        <f t="shared" si="61"/>
        <v>0</v>
      </c>
      <c r="K95" s="95">
        <f t="shared" si="39"/>
        <v>0</v>
      </c>
      <c r="L95" s="81">
        <f>J95</f>
        <v>0</v>
      </c>
      <c r="M95" s="96">
        <f t="shared" si="40"/>
        <v>0</v>
      </c>
      <c r="N95" s="96">
        <f t="shared" si="41"/>
        <v>0</v>
      </c>
      <c r="O95" s="96">
        <f t="shared" si="42"/>
        <v>0</v>
      </c>
      <c r="P95" s="95">
        <f t="shared" si="43"/>
        <v>0</v>
      </c>
      <c r="Q95" s="95">
        <f t="shared" si="44"/>
        <v>0</v>
      </c>
      <c r="R95" s="97">
        <f t="shared" ref="R95" si="65">P95</f>
        <v>0</v>
      </c>
      <c r="S95" s="96">
        <v>0</v>
      </c>
      <c r="T95" s="95">
        <v>0</v>
      </c>
      <c r="U95" s="95">
        <v>0</v>
      </c>
      <c r="V95" s="95">
        <f>AVERAGE(S95:U95)</f>
        <v>0</v>
      </c>
      <c r="W95" s="95">
        <f>STDEV(S95:U95)</f>
        <v>0</v>
      </c>
      <c r="X95" s="97">
        <v>0</v>
      </c>
      <c r="Y95" s="96">
        <f t="shared" si="47"/>
        <v>0</v>
      </c>
      <c r="Z95" s="95">
        <f t="shared" si="48"/>
        <v>0</v>
      </c>
      <c r="AA95" s="95">
        <f t="shared" si="49"/>
        <v>0</v>
      </c>
      <c r="AB95" s="95">
        <f t="shared" si="50"/>
        <v>0</v>
      </c>
      <c r="AC95" s="95">
        <f t="shared" si="51"/>
        <v>0</v>
      </c>
      <c r="AD95" s="87">
        <f>AB95</f>
        <v>0</v>
      </c>
      <c r="AE95" s="96">
        <f t="shared" si="52"/>
        <v>0</v>
      </c>
      <c r="AF95" s="96">
        <f t="shared" si="53"/>
        <v>0</v>
      </c>
      <c r="AG95" s="96">
        <f t="shared" si="54"/>
        <v>0</v>
      </c>
      <c r="AH95" s="95">
        <f t="shared" si="55"/>
        <v>0</v>
      </c>
      <c r="AI95" s="95">
        <f t="shared" si="56"/>
        <v>0</v>
      </c>
      <c r="AJ95" s="81">
        <f>AH95</f>
        <v>0</v>
      </c>
    </row>
    <row r="96" spans="1:36" ht="22" thickBot="1" x14ac:dyDescent="0.3">
      <c r="B96" s="115"/>
      <c r="C96" s="116">
        <v>43570</v>
      </c>
      <c r="D96" s="93">
        <v>3</v>
      </c>
      <c r="E96" s="85">
        <v>1020</v>
      </c>
      <c r="F96" s="86">
        <v>32</v>
      </c>
      <c r="G96" s="101">
        <v>0</v>
      </c>
      <c r="H96" s="93">
        <v>0</v>
      </c>
      <c r="I96" s="93">
        <v>28</v>
      </c>
      <c r="J96" s="93">
        <f t="shared" si="61"/>
        <v>9.3333333333333339</v>
      </c>
      <c r="K96" s="93">
        <f t="shared" si="39"/>
        <v>16.165807537309522</v>
      </c>
      <c r="L96" s="81">
        <f t="shared" si="57"/>
        <v>9.3333333333333339</v>
      </c>
      <c r="M96" s="100">
        <f t="shared" si="40"/>
        <v>0</v>
      </c>
      <c r="N96" s="100">
        <f t="shared" si="41"/>
        <v>0</v>
      </c>
      <c r="O96" s="100">
        <f t="shared" si="42"/>
        <v>33.638176220495531</v>
      </c>
      <c r="P96" s="93">
        <f t="shared" si="43"/>
        <v>11.212725406831844</v>
      </c>
      <c r="Q96" s="93">
        <f t="shared" si="44"/>
        <v>19.421010095951164</v>
      </c>
      <c r="R96" s="97">
        <f>R95+P96</f>
        <v>11.212725406831844</v>
      </c>
      <c r="S96" s="100">
        <v>0</v>
      </c>
      <c r="T96" s="93">
        <v>0</v>
      </c>
      <c r="U96" s="93">
        <v>0</v>
      </c>
      <c r="V96" s="93">
        <f t="shared" si="45"/>
        <v>0</v>
      </c>
      <c r="W96" s="93">
        <f t="shared" si="46"/>
        <v>0</v>
      </c>
      <c r="X96" s="81">
        <f t="shared" si="62"/>
        <v>0</v>
      </c>
      <c r="Y96" s="100">
        <f t="shared" si="47"/>
        <v>0</v>
      </c>
      <c r="Z96" s="93">
        <f t="shared" si="48"/>
        <v>0</v>
      </c>
      <c r="AA96" s="93">
        <f t="shared" si="49"/>
        <v>0</v>
      </c>
      <c r="AB96" s="93">
        <f t="shared" si="50"/>
        <v>0</v>
      </c>
      <c r="AC96" s="93">
        <f t="shared" si="51"/>
        <v>0</v>
      </c>
      <c r="AD96" s="87">
        <f t="shared" si="58"/>
        <v>0</v>
      </c>
      <c r="AE96" s="100">
        <f t="shared" si="52"/>
        <v>0</v>
      </c>
      <c r="AF96" s="100">
        <f t="shared" si="53"/>
        <v>0</v>
      </c>
      <c r="AG96" s="100">
        <f t="shared" si="54"/>
        <v>0</v>
      </c>
      <c r="AH96" s="93">
        <f t="shared" si="55"/>
        <v>0</v>
      </c>
      <c r="AI96" s="93">
        <f t="shared" si="56"/>
        <v>0</v>
      </c>
      <c r="AJ96" s="81">
        <f t="shared" si="59"/>
        <v>0</v>
      </c>
    </row>
    <row r="97" spans="2:36" ht="22" thickBot="1" x14ac:dyDescent="0.3">
      <c r="B97" s="115"/>
      <c r="C97" s="116">
        <v>43574</v>
      </c>
      <c r="D97" s="93">
        <v>7</v>
      </c>
      <c r="E97" s="85">
        <v>1020</v>
      </c>
      <c r="F97" s="86">
        <v>32</v>
      </c>
      <c r="G97" s="101">
        <v>0</v>
      </c>
      <c r="H97" s="93">
        <v>0</v>
      </c>
      <c r="I97" s="93">
        <v>50</v>
      </c>
      <c r="J97" s="93">
        <f t="shared" si="61"/>
        <v>16.666666666666668</v>
      </c>
      <c r="K97" s="93">
        <f t="shared" si="39"/>
        <v>28.867513459481287</v>
      </c>
      <c r="L97" s="81">
        <f t="shared" si="57"/>
        <v>26</v>
      </c>
      <c r="M97" s="100">
        <f t="shared" si="40"/>
        <v>0</v>
      </c>
      <c r="N97" s="100">
        <f t="shared" si="41"/>
        <v>0</v>
      </c>
      <c r="O97" s="100">
        <f t="shared" si="42"/>
        <v>60.068171822313445</v>
      </c>
      <c r="P97" s="93">
        <f t="shared" si="43"/>
        <v>20.022723940771147</v>
      </c>
      <c r="Q97" s="93">
        <f t="shared" si="44"/>
        <v>34.68037517134136</v>
      </c>
      <c r="R97" s="97">
        <f t="shared" ref="R97:R117" si="66">R96+P97</f>
        <v>31.235449347602991</v>
      </c>
      <c r="S97" s="100">
        <v>42.1</v>
      </c>
      <c r="T97" s="93">
        <v>3.3</v>
      </c>
      <c r="U97" s="93">
        <v>39.799999999999997</v>
      </c>
      <c r="V97" s="93">
        <f t="shared" si="45"/>
        <v>28.399999999999995</v>
      </c>
      <c r="W97" s="93">
        <f t="shared" si="46"/>
        <v>21.767636527652705</v>
      </c>
      <c r="X97" s="81">
        <f t="shared" si="62"/>
        <v>28.399999999999995</v>
      </c>
      <c r="Y97" s="100">
        <f t="shared" si="47"/>
        <v>0</v>
      </c>
      <c r="Z97" s="93">
        <f t="shared" si="48"/>
        <v>0</v>
      </c>
      <c r="AA97" s="93">
        <f t="shared" si="49"/>
        <v>19.899999999999999</v>
      </c>
      <c r="AB97" s="93">
        <f t="shared" si="50"/>
        <v>6.6333333333333329</v>
      </c>
      <c r="AC97" s="93">
        <f t="shared" si="51"/>
        <v>11.489270356873552</v>
      </c>
      <c r="AD97" s="87">
        <f t="shared" si="58"/>
        <v>6.6333333333333329</v>
      </c>
      <c r="AE97" s="100">
        <f t="shared" si="52"/>
        <v>0</v>
      </c>
      <c r="AF97" s="100">
        <f t="shared" si="53"/>
        <v>0</v>
      </c>
      <c r="AG97" s="100">
        <f t="shared" si="54"/>
        <v>23.90713238528075</v>
      </c>
      <c r="AH97" s="93">
        <f t="shared" si="55"/>
        <v>7.9690441284269165</v>
      </c>
      <c r="AI97" s="93">
        <f t="shared" si="56"/>
        <v>13.802789318193859</v>
      </c>
      <c r="AJ97" s="81">
        <f t="shared" si="59"/>
        <v>7.9690441284269165</v>
      </c>
    </row>
    <row r="98" spans="2:36" ht="22" thickBot="1" x14ac:dyDescent="0.3">
      <c r="B98" s="115"/>
      <c r="C98" s="116">
        <v>43577</v>
      </c>
      <c r="D98" s="93">
        <v>10</v>
      </c>
      <c r="E98" s="85">
        <v>1020</v>
      </c>
      <c r="F98" s="86">
        <v>32</v>
      </c>
      <c r="G98" s="101">
        <v>40</v>
      </c>
      <c r="H98" s="93">
        <v>0</v>
      </c>
      <c r="I98" s="93">
        <v>0</v>
      </c>
      <c r="J98" s="93">
        <f t="shared" si="61"/>
        <v>13.333333333333334</v>
      </c>
      <c r="K98" s="93">
        <f t="shared" si="39"/>
        <v>23.094010767585029</v>
      </c>
      <c r="L98" s="81">
        <f t="shared" si="57"/>
        <v>39.333333333333336</v>
      </c>
      <c r="M98" s="100">
        <f t="shared" si="40"/>
        <v>48.054537457850756</v>
      </c>
      <c r="N98" s="100">
        <f t="shared" si="41"/>
        <v>0</v>
      </c>
      <c r="O98" s="100">
        <f t="shared" si="42"/>
        <v>0</v>
      </c>
      <c r="P98" s="93">
        <f t="shared" si="43"/>
        <v>16.01817915261692</v>
      </c>
      <c r="Q98" s="93">
        <f t="shared" si="44"/>
        <v>27.74430013707309</v>
      </c>
      <c r="R98" s="97">
        <f t="shared" si="66"/>
        <v>47.253628500219911</v>
      </c>
      <c r="S98" s="100">
        <v>0</v>
      </c>
      <c r="T98" s="93">
        <v>0</v>
      </c>
      <c r="U98" s="93">
        <v>0</v>
      </c>
      <c r="V98" s="93">
        <f t="shared" si="45"/>
        <v>0</v>
      </c>
      <c r="W98" s="93">
        <f t="shared" si="46"/>
        <v>0</v>
      </c>
      <c r="X98" s="81">
        <f t="shared" si="62"/>
        <v>28.399999999999995</v>
      </c>
      <c r="Y98" s="100">
        <f t="shared" si="47"/>
        <v>0</v>
      </c>
      <c r="Z98" s="93">
        <f t="shared" si="48"/>
        <v>0</v>
      </c>
      <c r="AA98" s="93">
        <f t="shared" si="49"/>
        <v>0</v>
      </c>
      <c r="AB98" s="93">
        <f t="shared" si="50"/>
        <v>0</v>
      </c>
      <c r="AC98" s="93">
        <f t="shared" si="51"/>
        <v>0</v>
      </c>
      <c r="AD98" s="87">
        <f t="shared" si="58"/>
        <v>6.6333333333333329</v>
      </c>
      <c r="AE98" s="100">
        <f t="shared" si="52"/>
        <v>0</v>
      </c>
      <c r="AF98" s="100">
        <f t="shared" si="53"/>
        <v>0</v>
      </c>
      <c r="AG98" s="100">
        <f t="shared" si="54"/>
        <v>0</v>
      </c>
      <c r="AH98" s="93">
        <f t="shared" si="55"/>
        <v>0</v>
      </c>
      <c r="AI98" s="93">
        <f t="shared" si="56"/>
        <v>0</v>
      </c>
      <c r="AJ98" s="81">
        <f t="shared" si="59"/>
        <v>7.9690441284269165</v>
      </c>
    </row>
    <row r="99" spans="2:36" ht="22" thickBot="1" x14ac:dyDescent="0.3">
      <c r="B99" s="115"/>
      <c r="C99" s="116">
        <v>43579</v>
      </c>
      <c r="D99" s="93">
        <v>12</v>
      </c>
      <c r="E99" s="85">
        <v>1020</v>
      </c>
      <c r="F99" s="86">
        <v>32</v>
      </c>
      <c r="G99" s="101">
        <v>20</v>
      </c>
      <c r="H99" s="93">
        <v>108</v>
      </c>
      <c r="I99" s="93">
        <v>0</v>
      </c>
      <c r="J99" s="93">
        <f t="shared" si="61"/>
        <v>42.666666666666664</v>
      </c>
      <c r="K99" s="93">
        <f t="shared" si="39"/>
        <v>57.457230470440649</v>
      </c>
      <c r="L99" s="81">
        <f t="shared" si="57"/>
        <v>82</v>
      </c>
      <c r="M99" s="100">
        <f t="shared" si="40"/>
        <v>24.027268728925378</v>
      </c>
      <c r="N99" s="100">
        <f t="shared" si="41"/>
        <v>129.74725113619704</v>
      </c>
      <c r="O99" s="100">
        <f t="shared" si="42"/>
        <v>0</v>
      </c>
      <c r="P99" s="93">
        <f t="shared" si="43"/>
        <v>51.258173288374138</v>
      </c>
      <c r="Q99" s="93">
        <f t="shared" si="44"/>
        <v>69.027015846653853</v>
      </c>
      <c r="R99" s="97">
        <f t="shared" si="66"/>
        <v>98.511801788594056</v>
      </c>
      <c r="S99" s="100">
        <v>0</v>
      </c>
      <c r="T99" s="93">
        <v>0</v>
      </c>
      <c r="U99" s="93">
        <v>0</v>
      </c>
      <c r="V99" s="93">
        <f t="shared" si="45"/>
        <v>0</v>
      </c>
      <c r="W99" s="93">
        <f t="shared" si="46"/>
        <v>0</v>
      </c>
      <c r="X99" s="81">
        <f t="shared" si="62"/>
        <v>28.399999999999995</v>
      </c>
      <c r="Y99" s="100">
        <f t="shared" si="47"/>
        <v>0</v>
      </c>
      <c r="Z99" s="93">
        <f t="shared" si="48"/>
        <v>0</v>
      </c>
      <c r="AA99" s="93">
        <f t="shared" si="49"/>
        <v>0</v>
      </c>
      <c r="AB99" s="93">
        <f t="shared" si="50"/>
        <v>0</v>
      </c>
      <c r="AC99" s="93">
        <f t="shared" si="51"/>
        <v>0</v>
      </c>
      <c r="AD99" s="87">
        <f t="shared" si="58"/>
        <v>6.6333333333333329</v>
      </c>
      <c r="AE99" s="100">
        <f t="shared" si="52"/>
        <v>0</v>
      </c>
      <c r="AF99" s="100">
        <f t="shared" si="53"/>
        <v>0</v>
      </c>
      <c r="AG99" s="100">
        <f t="shared" si="54"/>
        <v>0</v>
      </c>
      <c r="AH99" s="93">
        <f t="shared" si="55"/>
        <v>0</v>
      </c>
      <c r="AI99" s="93">
        <f t="shared" si="56"/>
        <v>0</v>
      </c>
      <c r="AJ99" s="81">
        <f t="shared" si="59"/>
        <v>7.9690441284269165</v>
      </c>
    </row>
    <row r="100" spans="2:36" ht="22" thickBot="1" x14ac:dyDescent="0.3">
      <c r="B100" s="115"/>
      <c r="C100" s="116">
        <v>43581</v>
      </c>
      <c r="D100" s="93">
        <v>14</v>
      </c>
      <c r="E100" s="85">
        <v>1020</v>
      </c>
      <c r="F100" s="86">
        <v>32</v>
      </c>
      <c r="G100" s="101">
        <v>0</v>
      </c>
      <c r="H100" s="93">
        <v>0</v>
      </c>
      <c r="I100" s="93">
        <v>0</v>
      </c>
      <c r="J100" s="93">
        <f t="shared" si="61"/>
        <v>0</v>
      </c>
      <c r="K100" s="93">
        <f t="shared" si="39"/>
        <v>0</v>
      </c>
      <c r="L100" s="81">
        <f t="shared" si="57"/>
        <v>82</v>
      </c>
      <c r="M100" s="100">
        <f t="shared" si="40"/>
        <v>0</v>
      </c>
      <c r="N100" s="100">
        <f t="shared" si="41"/>
        <v>0</v>
      </c>
      <c r="O100" s="100">
        <f t="shared" si="42"/>
        <v>0</v>
      </c>
      <c r="P100" s="93">
        <f t="shared" si="43"/>
        <v>0</v>
      </c>
      <c r="Q100" s="93">
        <f t="shared" si="44"/>
        <v>0</v>
      </c>
      <c r="R100" s="97">
        <f t="shared" si="66"/>
        <v>98.511801788594056</v>
      </c>
      <c r="S100" s="100">
        <v>50.5</v>
      </c>
      <c r="T100" s="93">
        <v>5.7</v>
      </c>
      <c r="U100" s="93">
        <v>54.2</v>
      </c>
      <c r="V100" s="93">
        <f t="shared" si="45"/>
        <v>36.800000000000004</v>
      </c>
      <c r="W100" s="93">
        <f t="shared" si="46"/>
        <v>26.996851668296429</v>
      </c>
      <c r="X100" s="81">
        <f t="shared" si="62"/>
        <v>65.2</v>
      </c>
      <c r="Y100" s="100">
        <f t="shared" si="47"/>
        <v>0</v>
      </c>
      <c r="Z100" s="93">
        <f t="shared" si="48"/>
        <v>0</v>
      </c>
      <c r="AA100" s="93">
        <f t="shared" si="49"/>
        <v>0</v>
      </c>
      <c r="AB100" s="93">
        <f t="shared" si="50"/>
        <v>0</v>
      </c>
      <c r="AC100" s="93">
        <f t="shared" si="51"/>
        <v>0</v>
      </c>
      <c r="AD100" s="87">
        <f t="shared" si="58"/>
        <v>6.6333333333333329</v>
      </c>
      <c r="AE100" s="100">
        <f t="shared" si="52"/>
        <v>0</v>
      </c>
      <c r="AF100" s="100">
        <f t="shared" si="53"/>
        <v>0</v>
      </c>
      <c r="AG100" s="100">
        <f t="shared" si="54"/>
        <v>0</v>
      </c>
      <c r="AH100" s="93">
        <f t="shared" si="55"/>
        <v>0</v>
      </c>
      <c r="AI100" s="93">
        <f t="shared" si="56"/>
        <v>0</v>
      </c>
      <c r="AJ100" s="81">
        <f t="shared" si="59"/>
        <v>7.9690441284269165</v>
      </c>
    </row>
    <row r="101" spans="2:36" ht="22" thickBot="1" x14ac:dyDescent="0.3">
      <c r="B101" s="115"/>
      <c r="C101" s="116">
        <v>43584</v>
      </c>
      <c r="D101" s="93">
        <v>17</v>
      </c>
      <c r="E101" s="85">
        <v>1020</v>
      </c>
      <c r="F101" s="86">
        <v>32</v>
      </c>
      <c r="G101" s="101">
        <v>100</v>
      </c>
      <c r="H101" s="93">
        <v>0</v>
      </c>
      <c r="I101" s="93">
        <v>0</v>
      </c>
      <c r="J101" s="93">
        <f t="shared" si="61"/>
        <v>33.333333333333336</v>
      </c>
      <c r="K101" s="93">
        <f t="shared" si="39"/>
        <v>57.735026918962575</v>
      </c>
      <c r="L101" s="81">
        <f t="shared" si="57"/>
        <v>115.33333333333334</v>
      </c>
      <c r="M101" s="100">
        <f t="shared" si="40"/>
        <v>120.13634364462689</v>
      </c>
      <c r="N101" s="100">
        <f t="shared" si="41"/>
        <v>0</v>
      </c>
      <c r="O101" s="100">
        <f t="shared" si="42"/>
        <v>0</v>
      </c>
      <c r="P101" s="93">
        <f t="shared" si="43"/>
        <v>40.045447881542295</v>
      </c>
      <c r="Q101" s="93">
        <f t="shared" si="44"/>
        <v>69.360750342682721</v>
      </c>
      <c r="R101" s="97">
        <f t="shared" si="66"/>
        <v>138.55724967013634</v>
      </c>
      <c r="S101" s="100">
        <v>52.7</v>
      </c>
      <c r="T101" s="93">
        <v>32.700000000000003</v>
      </c>
      <c r="U101" s="93">
        <v>10.199999999999999</v>
      </c>
      <c r="V101" s="93">
        <f t="shared" si="45"/>
        <v>31.866666666666671</v>
      </c>
      <c r="W101" s="93">
        <f t="shared" si="46"/>
        <v>21.262251370288453</v>
      </c>
      <c r="X101" s="81">
        <f t="shared" si="62"/>
        <v>97.066666666666677</v>
      </c>
      <c r="Y101" s="100">
        <f t="shared" si="47"/>
        <v>52.7</v>
      </c>
      <c r="Z101" s="93">
        <f t="shared" si="48"/>
        <v>0</v>
      </c>
      <c r="AA101" s="93">
        <f t="shared" si="49"/>
        <v>0</v>
      </c>
      <c r="AB101" s="93">
        <f t="shared" si="50"/>
        <v>17.566666666666666</v>
      </c>
      <c r="AC101" s="93">
        <f t="shared" si="51"/>
        <v>30.426359186293283</v>
      </c>
      <c r="AD101" s="87">
        <f t="shared" si="58"/>
        <v>24.2</v>
      </c>
      <c r="AE101" s="100">
        <f t="shared" si="52"/>
        <v>63.311853100718373</v>
      </c>
      <c r="AF101" s="100">
        <f t="shared" si="53"/>
        <v>0</v>
      </c>
      <c r="AG101" s="100">
        <f t="shared" si="54"/>
        <v>0</v>
      </c>
      <c r="AH101" s="93">
        <f t="shared" si="55"/>
        <v>21.103951033572791</v>
      </c>
      <c r="AI101" s="93">
        <f t="shared" si="56"/>
        <v>36.553115430593799</v>
      </c>
      <c r="AJ101" s="81">
        <f t="shared" si="59"/>
        <v>29.072995161999707</v>
      </c>
    </row>
    <row r="102" spans="2:36" ht="22" thickBot="1" x14ac:dyDescent="0.3">
      <c r="B102" s="115"/>
      <c r="C102" s="116">
        <v>43587</v>
      </c>
      <c r="D102" s="93">
        <v>20</v>
      </c>
      <c r="E102" s="85">
        <v>1020</v>
      </c>
      <c r="F102" s="86">
        <v>32</v>
      </c>
      <c r="G102" s="101">
        <v>30</v>
      </c>
      <c r="H102" s="93">
        <v>0</v>
      </c>
      <c r="I102" s="93">
        <v>0</v>
      </c>
      <c r="J102" s="93">
        <f t="shared" si="61"/>
        <v>10</v>
      </c>
      <c r="K102" s="93">
        <f t="shared" si="39"/>
        <v>17.320508075688775</v>
      </c>
      <c r="L102" s="81">
        <f t="shared" si="57"/>
        <v>125.33333333333334</v>
      </c>
      <c r="M102" s="100">
        <f t="shared" si="40"/>
        <v>36.040903093388067</v>
      </c>
      <c r="N102" s="100">
        <f t="shared" si="41"/>
        <v>0</v>
      </c>
      <c r="O102" s="100">
        <f t="shared" si="42"/>
        <v>0</v>
      </c>
      <c r="P102" s="93">
        <f t="shared" si="43"/>
        <v>12.013634364462689</v>
      </c>
      <c r="Q102" s="93">
        <f t="shared" si="44"/>
        <v>20.808225102804816</v>
      </c>
      <c r="R102" s="97">
        <f t="shared" si="66"/>
        <v>150.57088403459903</v>
      </c>
      <c r="S102" s="100">
        <v>55.5</v>
      </c>
      <c r="T102" s="93">
        <v>45.7</v>
      </c>
      <c r="U102" s="93">
        <v>2.2999999999999998</v>
      </c>
      <c r="V102" s="93">
        <f t="shared" si="45"/>
        <v>34.5</v>
      </c>
      <c r="W102" s="93">
        <f t="shared" si="46"/>
        <v>28.313247782619356</v>
      </c>
      <c r="X102" s="81">
        <f t="shared" si="62"/>
        <v>131.56666666666666</v>
      </c>
      <c r="Y102" s="100">
        <f t="shared" si="47"/>
        <v>16.649999999999999</v>
      </c>
      <c r="Z102" s="93">
        <f t="shared" si="48"/>
        <v>0</v>
      </c>
      <c r="AA102" s="93">
        <f t="shared" si="49"/>
        <v>0</v>
      </c>
      <c r="AB102" s="93">
        <f t="shared" si="50"/>
        <v>5.55</v>
      </c>
      <c r="AC102" s="93">
        <f t="shared" si="51"/>
        <v>9.6128819820072682</v>
      </c>
      <c r="AD102" s="87">
        <f t="shared" si="58"/>
        <v>29.75</v>
      </c>
      <c r="AE102" s="100">
        <f t="shared" si="52"/>
        <v>20.002701216830378</v>
      </c>
      <c r="AF102" s="100">
        <f t="shared" si="53"/>
        <v>0</v>
      </c>
      <c r="AG102" s="100">
        <f t="shared" si="54"/>
        <v>0</v>
      </c>
      <c r="AH102" s="93">
        <f t="shared" si="55"/>
        <v>6.6675670722767926</v>
      </c>
      <c r="AI102" s="93">
        <f t="shared" si="56"/>
        <v>11.548564932056673</v>
      </c>
      <c r="AJ102" s="81">
        <f t="shared" si="59"/>
        <v>35.740562234276496</v>
      </c>
    </row>
    <row r="103" spans="2:36" ht="22" thickBot="1" x14ac:dyDescent="0.3">
      <c r="B103" s="115"/>
      <c r="C103" s="116">
        <v>43589</v>
      </c>
      <c r="D103" s="93">
        <v>22</v>
      </c>
      <c r="E103" s="85">
        <v>1020</v>
      </c>
      <c r="F103" s="86">
        <v>32</v>
      </c>
      <c r="G103" s="101">
        <v>0</v>
      </c>
      <c r="H103" s="93">
        <v>0</v>
      </c>
      <c r="I103" s="93">
        <v>0</v>
      </c>
      <c r="J103" s="93">
        <f t="shared" si="61"/>
        <v>0</v>
      </c>
      <c r="K103" s="93">
        <f t="shared" si="39"/>
        <v>0</v>
      </c>
      <c r="L103" s="81">
        <f t="shared" si="57"/>
        <v>125.33333333333334</v>
      </c>
      <c r="M103" s="100">
        <f t="shared" si="40"/>
        <v>0</v>
      </c>
      <c r="N103" s="100">
        <f t="shared" si="41"/>
        <v>0</v>
      </c>
      <c r="O103" s="100">
        <f t="shared" si="42"/>
        <v>0</v>
      </c>
      <c r="P103" s="93">
        <f t="shared" si="43"/>
        <v>0</v>
      </c>
      <c r="Q103" s="93">
        <f t="shared" si="44"/>
        <v>0</v>
      </c>
      <c r="R103" s="97">
        <f t="shared" si="66"/>
        <v>150.57088403459903</v>
      </c>
      <c r="S103" s="100">
        <v>59.2</v>
      </c>
      <c r="T103" s="93">
        <v>7.2</v>
      </c>
      <c r="U103" s="93">
        <v>61</v>
      </c>
      <c r="V103" s="93">
        <f t="shared" si="45"/>
        <v>42.466666666666669</v>
      </c>
      <c r="W103" s="93">
        <f t="shared" si="46"/>
        <v>30.555086865092253</v>
      </c>
      <c r="X103" s="81">
        <f t="shared" si="62"/>
        <v>174.03333333333333</v>
      </c>
      <c r="Y103" s="100">
        <f t="shared" si="47"/>
        <v>0</v>
      </c>
      <c r="Z103" s="93">
        <f t="shared" si="48"/>
        <v>0</v>
      </c>
      <c r="AA103" s="93">
        <f t="shared" si="49"/>
        <v>0</v>
      </c>
      <c r="AB103" s="93">
        <f t="shared" si="50"/>
        <v>0</v>
      </c>
      <c r="AC103" s="93">
        <f t="shared" si="51"/>
        <v>0</v>
      </c>
      <c r="AD103" s="87">
        <f t="shared" si="58"/>
        <v>29.75</v>
      </c>
      <c r="AE103" s="100">
        <f t="shared" si="52"/>
        <v>0</v>
      </c>
      <c r="AF103" s="100">
        <f t="shared" si="53"/>
        <v>0</v>
      </c>
      <c r="AG103" s="100">
        <f t="shared" si="54"/>
        <v>0</v>
      </c>
      <c r="AH103" s="93">
        <f t="shared" si="55"/>
        <v>0</v>
      </c>
      <c r="AI103" s="93">
        <f t="shared" si="56"/>
        <v>0</v>
      </c>
      <c r="AJ103" s="81">
        <f t="shared" si="59"/>
        <v>35.740562234276496</v>
      </c>
    </row>
    <row r="104" spans="2:36" ht="22" thickBot="1" x14ac:dyDescent="0.3">
      <c r="B104" s="115"/>
      <c r="C104" s="116">
        <v>43591</v>
      </c>
      <c r="D104" s="93">
        <v>24</v>
      </c>
      <c r="E104" s="85">
        <v>1020</v>
      </c>
      <c r="F104" s="86">
        <v>32</v>
      </c>
      <c r="G104" s="101">
        <v>50</v>
      </c>
      <c r="H104" s="93">
        <v>0</v>
      </c>
      <c r="I104" s="93">
        <v>0</v>
      </c>
      <c r="J104" s="93">
        <f t="shared" si="61"/>
        <v>16.666666666666668</v>
      </c>
      <c r="K104" s="93">
        <f t="shared" si="39"/>
        <v>28.867513459481287</v>
      </c>
      <c r="L104" s="81">
        <f t="shared" si="57"/>
        <v>142</v>
      </c>
      <c r="M104" s="100">
        <f t="shared" si="40"/>
        <v>60.068171822313445</v>
      </c>
      <c r="N104" s="100">
        <f t="shared" si="41"/>
        <v>0</v>
      </c>
      <c r="O104" s="100">
        <f t="shared" si="42"/>
        <v>0</v>
      </c>
      <c r="P104" s="93">
        <f t="shared" si="43"/>
        <v>20.022723940771147</v>
      </c>
      <c r="Q104" s="93">
        <f t="shared" si="44"/>
        <v>34.68037517134136</v>
      </c>
      <c r="R104" s="97">
        <f t="shared" si="66"/>
        <v>170.59360797537019</v>
      </c>
      <c r="S104" s="100">
        <v>59.5</v>
      </c>
      <c r="T104" s="93">
        <v>26.8</v>
      </c>
      <c r="U104" s="93">
        <v>58.1</v>
      </c>
      <c r="V104" s="93">
        <f t="shared" si="45"/>
        <v>48.133333333333333</v>
      </c>
      <c r="W104" s="93">
        <f t="shared" si="46"/>
        <v>18.488464872274637</v>
      </c>
      <c r="X104" s="81">
        <f t="shared" si="62"/>
        <v>222.16666666666666</v>
      </c>
      <c r="Y104" s="100">
        <f t="shared" si="47"/>
        <v>29.75</v>
      </c>
      <c r="Z104" s="93">
        <f t="shared" si="48"/>
        <v>0</v>
      </c>
      <c r="AA104" s="93">
        <f t="shared" si="49"/>
        <v>0</v>
      </c>
      <c r="AB104" s="93">
        <f t="shared" si="50"/>
        <v>9.9166666666666661</v>
      </c>
      <c r="AC104" s="93">
        <f t="shared" si="51"/>
        <v>17.176170508391369</v>
      </c>
      <c r="AD104" s="87">
        <f t="shared" si="58"/>
        <v>39.666666666666664</v>
      </c>
      <c r="AE104" s="100">
        <f t="shared" si="52"/>
        <v>35.740562234276503</v>
      </c>
      <c r="AF104" s="100">
        <f t="shared" si="53"/>
        <v>0</v>
      </c>
      <c r="AG104" s="100">
        <f t="shared" si="54"/>
        <v>0</v>
      </c>
      <c r="AH104" s="93">
        <f t="shared" si="55"/>
        <v>11.913520744758834</v>
      </c>
      <c r="AI104" s="93">
        <f t="shared" si="56"/>
        <v>20.634823226948111</v>
      </c>
      <c r="AJ104" s="81">
        <f t="shared" si="59"/>
        <v>47.65408297903533</v>
      </c>
    </row>
    <row r="105" spans="2:36" ht="22" thickBot="1" x14ac:dyDescent="0.3">
      <c r="B105" s="115"/>
      <c r="C105" s="116">
        <v>43426</v>
      </c>
      <c r="D105" s="93">
        <v>26</v>
      </c>
      <c r="E105" s="85">
        <v>1020</v>
      </c>
      <c r="F105" s="86">
        <v>32</v>
      </c>
      <c r="G105" s="101">
        <v>0</v>
      </c>
      <c r="H105" s="93">
        <v>0</v>
      </c>
      <c r="I105" s="93">
        <v>0</v>
      </c>
      <c r="J105" s="93">
        <f t="shared" si="61"/>
        <v>0</v>
      </c>
      <c r="K105" s="93">
        <f t="shared" si="39"/>
        <v>0</v>
      </c>
      <c r="L105" s="81">
        <f t="shared" si="57"/>
        <v>142</v>
      </c>
      <c r="M105" s="100">
        <f t="shared" si="40"/>
        <v>0</v>
      </c>
      <c r="N105" s="100">
        <f t="shared" si="41"/>
        <v>0</v>
      </c>
      <c r="O105" s="100">
        <f t="shared" si="42"/>
        <v>0</v>
      </c>
      <c r="P105" s="93">
        <f t="shared" si="43"/>
        <v>0</v>
      </c>
      <c r="Q105" s="93">
        <f t="shared" si="44"/>
        <v>0</v>
      </c>
      <c r="R105" s="97">
        <f t="shared" si="66"/>
        <v>170.59360797537019</v>
      </c>
      <c r="S105" s="101">
        <v>0</v>
      </c>
      <c r="T105" s="93">
        <v>0</v>
      </c>
      <c r="U105" s="93">
        <v>0</v>
      </c>
      <c r="V105" s="93">
        <f t="shared" si="45"/>
        <v>0</v>
      </c>
      <c r="W105" s="93">
        <f t="shared" si="46"/>
        <v>0</v>
      </c>
      <c r="X105" s="81">
        <f t="shared" si="62"/>
        <v>222.16666666666666</v>
      </c>
      <c r="Y105" s="100">
        <f t="shared" si="47"/>
        <v>0</v>
      </c>
      <c r="Z105" s="93">
        <f t="shared" si="48"/>
        <v>0</v>
      </c>
      <c r="AA105" s="93">
        <f t="shared" si="49"/>
        <v>0</v>
      </c>
      <c r="AB105" s="93">
        <f t="shared" si="50"/>
        <v>0</v>
      </c>
      <c r="AC105" s="93">
        <f t="shared" si="51"/>
        <v>0</v>
      </c>
      <c r="AD105" s="87">
        <f t="shared" si="58"/>
        <v>39.666666666666664</v>
      </c>
      <c r="AE105" s="100">
        <f t="shared" si="52"/>
        <v>0</v>
      </c>
      <c r="AF105" s="100">
        <f t="shared" si="53"/>
        <v>0</v>
      </c>
      <c r="AG105" s="100">
        <f t="shared" si="54"/>
        <v>0</v>
      </c>
      <c r="AH105" s="93">
        <f t="shared" si="55"/>
        <v>0</v>
      </c>
      <c r="AI105" s="93">
        <f t="shared" si="56"/>
        <v>0</v>
      </c>
      <c r="AJ105" s="81">
        <f t="shared" si="59"/>
        <v>47.65408297903533</v>
      </c>
    </row>
    <row r="106" spans="2:36" ht="22" thickBot="1" x14ac:dyDescent="0.3">
      <c r="B106" s="115"/>
      <c r="C106" s="116">
        <v>43428</v>
      </c>
      <c r="D106" s="93">
        <v>28</v>
      </c>
      <c r="E106" s="85">
        <v>1020</v>
      </c>
      <c r="F106" s="86">
        <v>32</v>
      </c>
      <c r="G106" s="101">
        <v>0</v>
      </c>
      <c r="H106" s="93">
        <v>0</v>
      </c>
      <c r="I106" s="93">
        <v>0</v>
      </c>
      <c r="J106" s="93">
        <f t="shared" si="61"/>
        <v>0</v>
      </c>
      <c r="K106" s="93">
        <f t="shared" si="39"/>
        <v>0</v>
      </c>
      <c r="L106" s="81">
        <f t="shared" si="57"/>
        <v>142</v>
      </c>
      <c r="M106" s="100">
        <f t="shared" si="40"/>
        <v>0</v>
      </c>
      <c r="N106" s="100">
        <f t="shared" si="41"/>
        <v>0</v>
      </c>
      <c r="O106" s="100">
        <f t="shared" si="42"/>
        <v>0</v>
      </c>
      <c r="P106" s="93">
        <f t="shared" si="43"/>
        <v>0</v>
      </c>
      <c r="Q106" s="93">
        <f t="shared" si="44"/>
        <v>0</v>
      </c>
      <c r="R106" s="97">
        <f t="shared" si="66"/>
        <v>170.59360797537019</v>
      </c>
      <c r="S106" s="101">
        <v>0</v>
      </c>
      <c r="T106" s="93">
        <v>0</v>
      </c>
      <c r="U106" s="93">
        <v>0</v>
      </c>
      <c r="V106" s="93">
        <f t="shared" si="45"/>
        <v>0</v>
      </c>
      <c r="W106" s="93">
        <f t="shared" si="46"/>
        <v>0</v>
      </c>
      <c r="X106" s="81">
        <f t="shared" si="62"/>
        <v>222.16666666666666</v>
      </c>
      <c r="Y106" s="100">
        <f t="shared" si="47"/>
        <v>0</v>
      </c>
      <c r="Z106" s="93">
        <f t="shared" si="48"/>
        <v>0</v>
      </c>
      <c r="AA106" s="93">
        <f t="shared" si="49"/>
        <v>0</v>
      </c>
      <c r="AB106" s="93">
        <f t="shared" si="50"/>
        <v>0</v>
      </c>
      <c r="AC106" s="93">
        <f t="shared" si="51"/>
        <v>0</v>
      </c>
      <c r="AD106" s="87">
        <f t="shared" si="58"/>
        <v>39.666666666666664</v>
      </c>
      <c r="AE106" s="100">
        <f t="shared" si="52"/>
        <v>0</v>
      </c>
      <c r="AF106" s="100">
        <f t="shared" si="53"/>
        <v>0</v>
      </c>
      <c r="AG106" s="100">
        <f t="shared" si="54"/>
        <v>0</v>
      </c>
      <c r="AH106" s="93">
        <f t="shared" si="55"/>
        <v>0</v>
      </c>
      <c r="AI106" s="93">
        <f t="shared" si="56"/>
        <v>0</v>
      </c>
      <c r="AJ106" s="81">
        <f t="shared" si="59"/>
        <v>47.65408297903533</v>
      </c>
    </row>
    <row r="107" spans="2:36" ht="22" thickBot="1" x14ac:dyDescent="0.3">
      <c r="B107" s="115"/>
      <c r="C107" s="116">
        <v>43430</v>
      </c>
      <c r="D107" s="93">
        <v>31</v>
      </c>
      <c r="E107" s="85">
        <v>1020</v>
      </c>
      <c r="F107" s="86">
        <v>32</v>
      </c>
      <c r="G107" s="101">
        <v>0</v>
      </c>
      <c r="H107" s="93">
        <v>0</v>
      </c>
      <c r="I107" s="93">
        <v>0</v>
      </c>
      <c r="J107" s="93">
        <f t="shared" si="61"/>
        <v>0</v>
      </c>
      <c r="K107" s="93">
        <f t="shared" si="39"/>
        <v>0</v>
      </c>
      <c r="L107" s="81">
        <f t="shared" si="57"/>
        <v>142</v>
      </c>
      <c r="M107" s="100">
        <f t="shared" si="40"/>
        <v>0</v>
      </c>
      <c r="N107" s="100">
        <f t="shared" si="41"/>
        <v>0</v>
      </c>
      <c r="O107" s="100">
        <f t="shared" si="42"/>
        <v>0</v>
      </c>
      <c r="P107" s="93">
        <f t="shared" si="43"/>
        <v>0</v>
      </c>
      <c r="Q107" s="93">
        <f t="shared" si="44"/>
        <v>0</v>
      </c>
      <c r="R107" s="97">
        <f t="shared" si="66"/>
        <v>170.59360797537019</v>
      </c>
      <c r="S107" s="101">
        <v>0</v>
      </c>
      <c r="T107" s="93">
        <v>0</v>
      </c>
      <c r="U107" s="93">
        <v>0</v>
      </c>
      <c r="V107" s="93">
        <f t="shared" si="45"/>
        <v>0</v>
      </c>
      <c r="W107" s="93">
        <f t="shared" si="46"/>
        <v>0</v>
      </c>
      <c r="X107" s="81">
        <f t="shared" si="62"/>
        <v>222.16666666666666</v>
      </c>
      <c r="Y107" s="100">
        <f t="shared" si="47"/>
        <v>0</v>
      </c>
      <c r="Z107" s="93">
        <f t="shared" si="48"/>
        <v>0</v>
      </c>
      <c r="AA107" s="93">
        <f t="shared" si="49"/>
        <v>0</v>
      </c>
      <c r="AB107" s="93">
        <f t="shared" si="50"/>
        <v>0</v>
      </c>
      <c r="AC107" s="93">
        <f t="shared" si="51"/>
        <v>0</v>
      </c>
      <c r="AD107" s="87">
        <f t="shared" si="58"/>
        <v>39.666666666666664</v>
      </c>
      <c r="AE107" s="100">
        <f t="shared" si="52"/>
        <v>0</v>
      </c>
      <c r="AF107" s="100">
        <f t="shared" si="53"/>
        <v>0</v>
      </c>
      <c r="AG107" s="100">
        <f t="shared" si="54"/>
        <v>0</v>
      </c>
      <c r="AH107" s="93">
        <f t="shared" si="55"/>
        <v>0</v>
      </c>
      <c r="AI107" s="93">
        <f t="shared" si="56"/>
        <v>0</v>
      </c>
      <c r="AJ107" s="81">
        <f t="shared" si="59"/>
        <v>47.65408297903533</v>
      </c>
    </row>
    <row r="108" spans="2:36" ht="22" thickBot="1" x14ac:dyDescent="0.3">
      <c r="B108" s="115"/>
      <c r="C108" s="116">
        <v>43432</v>
      </c>
      <c r="D108" s="93">
        <v>33</v>
      </c>
      <c r="E108" s="85">
        <v>1020</v>
      </c>
      <c r="F108" s="86">
        <v>32</v>
      </c>
      <c r="G108" s="101">
        <v>0</v>
      </c>
      <c r="H108" s="93">
        <v>0</v>
      </c>
      <c r="I108" s="93">
        <v>0</v>
      </c>
      <c r="J108" s="93">
        <f t="shared" si="61"/>
        <v>0</v>
      </c>
      <c r="K108" s="93">
        <f t="shared" si="39"/>
        <v>0</v>
      </c>
      <c r="L108" s="81">
        <f t="shared" si="57"/>
        <v>142</v>
      </c>
      <c r="M108" s="100">
        <f t="shared" si="40"/>
        <v>0</v>
      </c>
      <c r="N108" s="100">
        <f t="shared" si="41"/>
        <v>0</v>
      </c>
      <c r="O108" s="100">
        <f t="shared" si="42"/>
        <v>0</v>
      </c>
      <c r="P108" s="93">
        <f t="shared" si="43"/>
        <v>0</v>
      </c>
      <c r="Q108" s="93">
        <f t="shared" si="44"/>
        <v>0</v>
      </c>
      <c r="R108" s="97">
        <f t="shared" si="66"/>
        <v>170.59360797537019</v>
      </c>
      <c r="S108" s="101">
        <v>0</v>
      </c>
      <c r="T108" s="93">
        <v>0</v>
      </c>
      <c r="U108" s="93">
        <v>0</v>
      </c>
      <c r="V108" s="93">
        <f t="shared" si="45"/>
        <v>0</v>
      </c>
      <c r="W108" s="93">
        <f t="shared" si="46"/>
        <v>0</v>
      </c>
      <c r="X108" s="81">
        <f t="shared" si="62"/>
        <v>222.16666666666666</v>
      </c>
      <c r="Y108" s="100">
        <f t="shared" si="47"/>
        <v>0</v>
      </c>
      <c r="Z108" s="93">
        <f t="shared" si="48"/>
        <v>0</v>
      </c>
      <c r="AA108" s="93">
        <f t="shared" si="49"/>
        <v>0</v>
      </c>
      <c r="AB108" s="93">
        <f t="shared" si="50"/>
        <v>0</v>
      </c>
      <c r="AC108" s="93">
        <f t="shared" si="51"/>
        <v>0</v>
      </c>
      <c r="AD108" s="87">
        <f t="shared" si="58"/>
        <v>39.666666666666664</v>
      </c>
      <c r="AE108" s="100">
        <f t="shared" si="52"/>
        <v>0</v>
      </c>
      <c r="AF108" s="100">
        <f t="shared" si="53"/>
        <v>0</v>
      </c>
      <c r="AG108" s="100">
        <f t="shared" si="54"/>
        <v>0</v>
      </c>
      <c r="AH108" s="93">
        <f t="shared" si="55"/>
        <v>0</v>
      </c>
      <c r="AI108" s="93">
        <f t="shared" si="56"/>
        <v>0</v>
      </c>
      <c r="AJ108" s="81">
        <f t="shared" si="59"/>
        <v>47.65408297903533</v>
      </c>
    </row>
    <row r="109" spans="2:36" ht="22" thickBot="1" x14ac:dyDescent="0.3">
      <c r="B109" s="115"/>
      <c r="C109" s="116">
        <v>43434</v>
      </c>
      <c r="D109" s="93">
        <v>28</v>
      </c>
      <c r="E109" s="85">
        <v>1020</v>
      </c>
      <c r="F109" s="86">
        <v>32</v>
      </c>
      <c r="G109" s="101">
        <v>0</v>
      </c>
      <c r="H109" s="93">
        <v>0</v>
      </c>
      <c r="I109" s="93">
        <v>0</v>
      </c>
      <c r="J109" s="93">
        <f t="shared" si="61"/>
        <v>0</v>
      </c>
      <c r="K109" s="93">
        <f t="shared" si="39"/>
        <v>0</v>
      </c>
      <c r="L109" s="81">
        <f t="shared" si="57"/>
        <v>142</v>
      </c>
      <c r="M109" s="100">
        <f t="shared" si="40"/>
        <v>0</v>
      </c>
      <c r="N109" s="100">
        <f t="shared" si="41"/>
        <v>0</v>
      </c>
      <c r="O109" s="100">
        <f t="shared" si="42"/>
        <v>0</v>
      </c>
      <c r="P109" s="93">
        <f t="shared" si="43"/>
        <v>0</v>
      </c>
      <c r="Q109" s="93">
        <f t="shared" si="44"/>
        <v>0</v>
      </c>
      <c r="R109" s="97">
        <f t="shared" si="66"/>
        <v>170.59360797537019</v>
      </c>
      <c r="S109" s="101">
        <v>0</v>
      </c>
      <c r="T109" s="93">
        <v>0</v>
      </c>
      <c r="U109" s="93">
        <v>0</v>
      </c>
      <c r="V109" s="93">
        <f t="shared" si="45"/>
        <v>0</v>
      </c>
      <c r="W109" s="93">
        <f t="shared" si="46"/>
        <v>0</v>
      </c>
      <c r="X109" s="81">
        <f t="shared" si="62"/>
        <v>222.16666666666666</v>
      </c>
      <c r="Y109" s="100">
        <f t="shared" si="47"/>
        <v>0</v>
      </c>
      <c r="Z109" s="93">
        <f t="shared" si="48"/>
        <v>0</v>
      </c>
      <c r="AA109" s="93">
        <f t="shared" si="49"/>
        <v>0</v>
      </c>
      <c r="AB109" s="93">
        <f t="shared" si="50"/>
        <v>0</v>
      </c>
      <c r="AC109" s="93">
        <f t="shared" si="51"/>
        <v>0</v>
      </c>
      <c r="AD109" s="87">
        <f t="shared" si="58"/>
        <v>39.666666666666664</v>
      </c>
      <c r="AE109" s="100">
        <f t="shared" si="52"/>
        <v>0</v>
      </c>
      <c r="AF109" s="100">
        <f t="shared" si="53"/>
        <v>0</v>
      </c>
      <c r="AG109" s="100">
        <f t="shared" si="54"/>
        <v>0</v>
      </c>
      <c r="AH109" s="93">
        <f t="shared" si="55"/>
        <v>0</v>
      </c>
      <c r="AI109" s="93">
        <f t="shared" si="56"/>
        <v>0</v>
      </c>
      <c r="AJ109" s="81">
        <f t="shared" si="59"/>
        <v>47.65408297903533</v>
      </c>
    </row>
    <row r="110" spans="2:36" ht="22" thickBot="1" x14ac:dyDescent="0.3">
      <c r="B110" s="115"/>
      <c r="C110" s="116">
        <v>43436</v>
      </c>
      <c r="D110" s="93">
        <v>30</v>
      </c>
      <c r="E110" s="85">
        <v>1020</v>
      </c>
      <c r="F110" s="86">
        <v>32</v>
      </c>
      <c r="G110" s="101">
        <v>0</v>
      </c>
      <c r="H110" s="93">
        <v>0</v>
      </c>
      <c r="I110" s="93">
        <v>0</v>
      </c>
      <c r="J110" s="93">
        <f t="shared" si="61"/>
        <v>0</v>
      </c>
      <c r="K110" s="93">
        <f t="shared" si="39"/>
        <v>0</v>
      </c>
      <c r="L110" s="81">
        <f t="shared" si="57"/>
        <v>142</v>
      </c>
      <c r="M110" s="100">
        <f t="shared" si="40"/>
        <v>0</v>
      </c>
      <c r="N110" s="100">
        <f t="shared" si="41"/>
        <v>0</v>
      </c>
      <c r="O110" s="100">
        <f t="shared" si="42"/>
        <v>0</v>
      </c>
      <c r="P110" s="93">
        <f t="shared" si="43"/>
        <v>0</v>
      </c>
      <c r="Q110" s="93">
        <f t="shared" si="44"/>
        <v>0</v>
      </c>
      <c r="R110" s="97">
        <f t="shared" si="66"/>
        <v>170.59360797537019</v>
      </c>
      <c r="S110" s="101">
        <v>0</v>
      </c>
      <c r="T110" s="93">
        <v>0</v>
      </c>
      <c r="U110" s="93">
        <v>0</v>
      </c>
      <c r="V110" s="93">
        <f t="shared" si="45"/>
        <v>0</v>
      </c>
      <c r="W110" s="93">
        <f t="shared" si="46"/>
        <v>0</v>
      </c>
      <c r="X110" s="81">
        <f t="shared" si="62"/>
        <v>222.16666666666666</v>
      </c>
      <c r="Y110" s="100">
        <f t="shared" si="47"/>
        <v>0</v>
      </c>
      <c r="Z110" s="93">
        <f t="shared" si="48"/>
        <v>0</v>
      </c>
      <c r="AA110" s="93">
        <f t="shared" si="49"/>
        <v>0</v>
      </c>
      <c r="AB110" s="93">
        <f t="shared" si="50"/>
        <v>0</v>
      </c>
      <c r="AC110" s="93">
        <f t="shared" si="51"/>
        <v>0</v>
      </c>
      <c r="AD110" s="87">
        <f t="shared" si="58"/>
        <v>39.666666666666664</v>
      </c>
      <c r="AE110" s="100">
        <f t="shared" si="52"/>
        <v>0</v>
      </c>
      <c r="AF110" s="100">
        <f t="shared" si="53"/>
        <v>0</v>
      </c>
      <c r="AG110" s="100">
        <f t="shared" si="54"/>
        <v>0</v>
      </c>
      <c r="AH110" s="93">
        <f t="shared" si="55"/>
        <v>0</v>
      </c>
      <c r="AI110" s="93">
        <f t="shared" si="56"/>
        <v>0</v>
      </c>
      <c r="AJ110" s="81">
        <f t="shared" si="59"/>
        <v>47.65408297903533</v>
      </c>
    </row>
    <row r="111" spans="2:36" ht="22" thickBot="1" x14ac:dyDescent="0.3">
      <c r="B111" s="115"/>
      <c r="C111" s="116">
        <v>43438</v>
      </c>
      <c r="D111" s="93">
        <v>32</v>
      </c>
      <c r="E111" s="85">
        <v>1020</v>
      </c>
      <c r="F111" s="86">
        <v>32</v>
      </c>
      <c r="G111" s="101">
        <v>0</v>
      </c>
      <c r="H111" s="93">
        <v>0</v>
      </c>
      <c r="I111" s="93">
        <v>0</v>
      </c>
      <c r="J111" s="93">
        <f t="shared" si="61"/>
        <v>0</v>
      </c>
      <c r="K111" s="93">
        <f t="shared" si="39"/>
        <v>0</v>
      </c>
      <c r="L111" s="81">
        <f t="shared" si="57"/>
        <v>142</v>
      </c>
      <c r="M111" s="100">
        <f t="shared" si="40"/>
        <v>0</v>
      </c>
      <c r="N111" s="100">
        <f t="shared" si="41"/>
        <v>0</v>
      </c>
      <c r="O111" s="100">
        <f t="shared" si="42"/>
        <v>0</v>
      </c>
      <c r="P111" s="93">
        <f t="shared" si="43"/>
        <v>0</v>
      </c>
      <c r="Q111" s="93">
        <f t="shared" si="44"/>
        <v>0</v>
      </c>
      <c r="R111" s="97">
        <f t="shared" si="66"/>
        <v>170.59360797537019</v>
      </c>
      <c r="S111" s="101">
        <v>0</v>
      </c>
      <c r="T111" s="93">
        <v>0</v>
      </c>
      <c r="U111" s="93">
        <v>0</v>
      </c>
      <c r="V111" s="93">
        <f t="shared" si="45"/>
        <v>0</v>
      </c>
      <c r="W111" s="93">
        <f t="shared" si="46"/>
        <v>0</v>
      </c>
      <c r="X111" s="81">
        <f t="shared" si="62"/>
        <v>222.16666666666666</v>
      </c>
      <c r="Y111" s="100">
        <f t="shared" si="47"/>
        <v>0</v>
      </c>
      <c r="Z111" s="93">
        <f t="shared" si="48"/>
        <v>0</v>
      </c>
      <c r="AA111" s="93">
        <f t="shared" si="49"/>
        <v>0</v>
      </c>
      <c r="AB111" s="93">
        <f t="shared" si="50"/>
        <v>0</v>
      </c>
      <c r="AC111" s="93">
        <f t="shared" si="51"/>
        <v>0</v>
      </c>
      <c r="AD111" s="87">
        <f t="shared" si="58"/>
        <v>39.666666666666664</v>
      </c>
      <c r="AE111" s="100">
        <f t="shared" si="52"/>
        <v>0</v>
      </c>
      <c r="AF111" s="100">
        <f t="shared" si="53"/>
        <v>0</v>
      </c>
      <c r="AG111" s="100">
        <f t="shared" si="54"/>
        <v>0</v>
      </c>
      <c r="AH111" s="93">
        <f t="shared" si="55"/>
        <v>0</v>
      </c>
      <c r="AI111" s="93">
        <f t="shared" si="56"/>
        <v>0</v>
      </c>
      <c r="AJ111" s="81">
        <f t="shared" si="59"/>
        <v>47.65408297903533</v>
      </c>
    </row>
    <row r="112" spans="2:36" ht="22" thickBot="1" x14ac:dyDescent="0.3">
      <c r="B112" s="115"/>
      <c r="C112" s="116">
        <v>43440</v>
      </c>
      <c r="D112" s="93">
        <v>34</v>
      </c>
      <c r="E112" s="85">
        <v>1020</v>
      </c>
      <c r="F112" s="86">
        <v>32</v>
      </c>
      <c r="G112" s="101">
        <v>0</v>
      </c>
      <c r="H112" s="93">
        <v>0</v>
      </c>
      <c r="I112" s="93">
        <v>0</v>
      </c>
      <c r="J112" s="93">
        <f t="shared" si="61"/>
        <v>0</v>
      </c>
      <c r="K112" s="93">
        <f t="shared" si="39"/>
        <v>0</v>
      </c>
      <c r="L112" s="81">
        <f t="shared" si="57"/>
        <v>142</v>
      </c>
      <c r="M112" s="100">
        <f t="shared" si="40"/>
        <v>0</v>
      </c>
      <c r="N112" s="100">
        <f t="shared" si="41"/>
        <v>0</v>
      </c>
      <c r="O112" s="100">
        <f t="shared" si="42"/>
        <v>0</v>
      </c>
      <c r="P112" s="93">
        <f t="shared" si="43"/>
        <v>0</v>
      </c>
      <c r="Q112" s="93">
        <f t="shared" si="44"/>
        <v>0</v>
      </c>
      <c r="R112" s="97">
        <f t="shared" si="66"/>
        <v>170.59360797537019</v>
      </c>
      <c r="S112" s="101">
        <v>0</v>
      </c>
      <c r="T112" s="93">
        <v>0</v>
      </c>
      <c r="U112" s="93">
        <v>0</v>
      </c>
      <c r="V112" s="93">
        <f t="shared" si="45"/>
        <v>0</v>
      </c>
      <c r="W112" s="93">
        <f t="shared" si="46"/>
        <v>0</v>
      </c>
      <c r="X112" s="81">
        <f t="shared" si="62"/>
        <v>222.16666666666666</v>
      </c>
      <c r="Y112" s="100">
        <f t="shared" si="47"/>
        <v>0</v>
      </c>
      <c r="Z112" s="93">
        <f t="shared" si="48"/>
        <v>0</v>
      </c>
      <c r="AA112" s="93">
        <f t="shared" si="49"/>
        <v>0</v>
      </c>
      <c r="AB112" s="93">
        <f t="shared" si="50"/>
        <v>0</v>
      </c>
      <c r="AC112" s="93">
        <f t="shared" si="51"/>
        <v>0</v>
      </c>
      <c r="AD112" s="87">
        <f t="shared" si="58"/>
        <v>39.666666666666664</v>
      </c>
      <c r="AE112" s="100">
        <f t="shared" si="52"/>
        <v>0</v>
      </c>
      <c r="AF112" s="100">
        <f t="shared" si="53"/>
        <v>0</v>
      </c>
      <c r="AG112" s="100">
        <f t="shared" si="54"/>
        <v>0</v>
      </c>
      <c r="AH112" s="93">
        <f t="shared" si="55"/>
        <v>0</v>
      </c>
      <c r="AI112" s="93">
        <f t="shared" si="56"/>
        <v>0</v>
      </c>
      <c r="AJ112" s="81">
        <f t="shared" si="59"/>
        <v>47.65408297903533</v>
      </c>
    </row>
    <row r="113" spans="1:36" ht="22" thickBot="1" x14ac:dyDescent="0.3">
      <c r="B113" s="115"/>
      <c r="C113" s="116">
        <v>43442</v>
      </c>
      <c r="D113" s="93">
        <v>36</v>
      </c>
      <c r="E113" s="85">
        <v>1020</v>
      </c>
      <c r="F113" s="86">
        <v>32</v>
      </c>
      <c r="G113" s="101">
        <v>0</v>
      </c>
      <c r="H113" s="93">
        <v>0</v>
      </c>
      <c r="I113" s="93">
        <v>0</v>
      </c>
      <c r="J113" s="93">
        <f t="shared" si="61"/>
        <v>0</v>
      </c>
      <c r="K113" s="93">
        <f t="shared" si="39"/>
        <v>0</v>
      </c>
      <c r="L113" s="81">
        <f t="shared" si="57"/>
        <v>142</v>
      </c>
      <c r="M113" s="100">
        <f t="shared" si="40"/>
        <v>0</v>
      </c>
      <c r="N113" s="100">
        <f t="shared" si="41"/>
        <v>0</v>
      </c>
      <c r="O113" s="100">
        <f t="shared" si="42"/>
        <v>0</v>
      </c>
      <c r="P113" s="93">
        <f t="shared" si="43"/>
        <v>0</v>
      </c>
      <c r="Q113" s="93">
        <f t="shared" si="44"/>
        <v>0</v>
      </c>
      <c r="R113" s="97">
        <f t="shared" si="66"/>
        <v>170.59360797537019</v>
      </c>
      <c r="S113" s="101">
        <v>0</v>
      </c>
      <c r="T113" s="93">
        <v>0</v>
      </c>
      <c r="U113" s="93">
        <v>0</v>
      </c>
      <c r="V113" s="93">
        <f t="shared" si="45"/>
        <v>0</v>
      </c>
      <c r="W113" s="93">
        <f t="shared" si="46"/>
        <v>0</v>
      </c>
      <c r="X113" s="81">
        <f t="shared" si="62"/>
        <v>222.16666666666666</v>
      </c>
      <c r="Y113" s="100">
        <f t="shared" si="47"/>
        <v>0</v>
      </c>
      <c r="Z113" s="93">
        <f t="shared" si="48"/>
        <v>0</v>
      </c>
      <c r="AA113" s="93">
        <f t="shared" si="49"/>
        <v>0</v>
      </c>
      <c r="AB113" s="93">
        <f t="shared" si="50"/>
        <v>0</v>
      </c>
      <c r="AC113" s="93">
        <f t="shared" si="51"/>
        <v>0</v>
      </c>
      <c r="AD113" s="87">
        <f t="shared" si="58"/>
        <v>39.666666666666664</v>
      </c>
      <c r="AE113" s="100">
        <f t="shared" si="52"/>
        <v>0</v>
      </c>
      <c r="AF113" s="100">
        <f t="shared" si="53"/>
        <v>0</v>
      </c>
      <c r="AG113" s="100">
        <f t="shared" si="54"/>
        <v>0</v>
      </c>
      <c r="AH113" s="93">
        <f t="shared" si="55"/>
        <v>0</v>
      </c>
      <c r="AI113" s="93">
        <f t="shared" si="56"/>
        <v>0</v>
      </c>
      <c r="AJ113" s="81">
        <f t="shared" si="59"/>
        <v>47.65408297903533</v>
      </c>
    </row>
    <row r="114" spans="1:36" ht="22" thickBot="1" x14ac:dyDescent="0.3">
      <c r="B114" s="115"/>
      <c r="C114" s="116">
        <v>43444</v>
      </c>
      <c r="D114" s="93">
        <v>38</v>
      </c>
      <c r="E114" s="85">
        <v>1020</v>
      </c>
      <c r="F114" s="86">
        <v>32</v>
      </c>
      <c r="G114" s="101">
        <v>0</v>
      </c>
      <c r="H114" s="93">
        <v>0</v>
      </c>
      <c r="I114" s="93">
        <v>0</v>
      </c>
      <c r="J114" s="93">
        <f t="shared" si="61"/>
        <v>0</v>
      </c>
      <c r="K114" s="93">
        <f t="shared" si="39"/>
        <v>0</v>
      </c>
      <c r="L114" s="81">
        <f t="shared" si="57"/>
        <v>142</v>
      </c>
      <c r="M114" s="100">
        <f t="shared" si="40"/>
        <v>0</v>
      </c>
      <c r="N114" s="100">
        <f t="shared" si="41"/>
        <v>0</v>
      </c>
      <c r="O114" s="100">
        <f t="shared" si="42"/>
        <v>0</v>
      </c>
      <c r="P114" s="93">
        <f t="shared" si="43"/>
        <v>0</v>
      </c>
      <c r="Q114" s="93">
        <f t="shared" si="44"/>
        <v>0</v>
      </c>
      <c r="R114" s="97">
        <f t="shared" si="66"/>
        <v>170.59360797537019</v>
      </c>
      <c r="S114" s="101">
        <v>0</v>
      </c>
      <c r="T114" s="93">
        <v>0</v>
      </c>
      <c r="U114" s="93">
        <v>0</v>
      </c>
      <c r="V114" s="93">
        <f t="shared" si="45"/>
        <v>0</v>
      </c>
      <c r="W114" s="93">
        <f t="shared" si="46"/>
        <v>0</v>
      </c>
      <c r="X114" s="81">
        <f t="shared" si="62"/>
        <v>222.16666666666666</v>
      </c>
      <c r="Y114" s="100">
        <f t="shared" si="47"/>
        <v>0</v>
      </c>
      <c r="Z114" s="93">
        <f t="shared" si="48"/>
        <v>0</v>
      </c>
      <c r="AA114" s="93">
        <f t="shared" si="49"/>
        <v>0</v>
      </c>
      <c r="AB114" s="93">
        <f t="shared" si="50"/>
        <v>0</v>
      </c>
      <c r="AC114" s="93">
        <f t="shared" si="51"/>
        <v>0</v>
      </c>
      <c r="AD114" s="87">
        <f t="shared" si="58"/>
        <v>39.666666666666664</v>
      </c>
      <c r="AE114" s="100">
        <f t="shared" si="52"/>
        <v>0</v>
      </c>
      <c r="AF114" s="100">
        <f t="shared" si="53"/>
        <v>0</v>
      </c>
      <c r="AG114" s="100">
        <f t="shared" si="54"/>
        <v>0</v>
      </c>
      <c r="AH114" s="93">
        <f t="shared" si="55"/>
        <v>0</v>
      </c>
      <c r="AI114" s="93">
        <f t="shared" si="56"/>
        <v>0</v>
      </c>
      <c r="AJ114" s="81">
        <f t="shared" si="59"/>
        <v>47.65408297903533</v>
      </c>
    </row>
    <row r="115" spans="1:36" ht="22" thickBot="1" x14ac:dyDescent="0.3">
      <c r="B115" s="115"/>
      <c r="C115" s="116">
        <v>43446</v>
      </c>
      <c r="D115" s="93">
        <v>40</v>
      </c>
      <c r="E115" s="85">
        <v>1020</v>
      </c>
      <c r="F115" s="86">
        <v>32</v>
      </c>
      <c r="G115" s="101">
        <v>0</v>
      </c>
      <c r="H115" s="93">
        <v>0</v>
      </c>
      <c r="I115" s="93">
        <v>0</v>
      </c>
      <c r="J115" s="93">
        <f t="shared" si="61"/>
        <v>0</v>
      </c>
      <c r="K115" s="93">
        <f t="shared" si="39"/>
        <v>0</v>
      </c>
      <c r="L115" s="81">
        <f t="shared" si="57"/>
        <v>142</v>
      </c>
      <c r="M115" s="100">
        <f t="shared" si="40"/>
        <v>0</v>
      </c>
      <c r="N115" s="100">
        <f t="shared" si="41"/>
        <v>0</v>
      </c>
      <c r="O115" s="100">
        <f t="shared" si="42"/>
        <v>0</v>
      </c>
      <c r="P115" s="93">
        <f t="shared" si="43"/>
        <v>0</v>
      </c>
      <c r="Q115" s="93">
        <f t="shared" si="44"/>
        <v>0</v>
      </c>
      <c r="R115" s="97">
        <f t="shared" si="66"/>
        <v>170.59360797537019</v>
      </c>
      <c r="S115" s="101">
        <v>0</v>
      </c>
      <c r="T115" s="93">
        <v>0</v>
      </c>
      <c r="U115" s="93">
        <v>0</v>
      </c>
      <c r="V115" s="93">
        <f t="shared" si="45"/>
        <v>0</v>
      </c>
      <c r="W115" s="93">
        <f t="shared" si="46"/>
        <v>0</v>
      </c>
      <c r="X115" s="81">
        <f t="shared" si="62"/>
        <v>222.16666666666666</v>
      </c>
      <c r="Y115" s="100">
        <f t="shared" si="47"/>
        <v>0</v>
      </c>
      <c r="Z115" s="93">
        <f t="shared" si="48"/>
        <v>0</v>
      </c>
      <c r="AA115" s="93">
        <f t="shared" si="49"/>
        <v>0</v>
      </c>
      <c r="AB115" s="93">
        <f t="shared" si="50"/>
        <v>0</v>
      </c>
      <c r="AC115" s="93">
        <f t="shared" si="51"/>
        <v>0</v>
      </c>
      <c r="AD115" s="87">
        <f t="shared" si="58"/>
        <v>39.666666666666664</v>
      </c>
      <c r="AE115" s="100">
        <f t="shared" si="52"/>
        <v>0</v>
      </c>
      <c r="AF115" s="100">
        <f t="shared" si="53"/>
        <v>0</v>
      </c>
      <c r="AG115" s="100">
        <f t="shared" si="54"/>
        <v>0</v>
      </c>
      <c r="AH115" s="93">
        <f t="shared" si="55"/>
        <v>0</v>
      </c>
      <c r="AI115" s="93">
        <f t="shared" si="56"/>
        <v>0</v>
      </c>
      <c r="AJ115" s="81">
        <f t="shared" si="59"/>
        <v>47.65408297903533</v>
      </c>
    </row>
    <row r="116" spans="1:36" ht="22" thickBot="1" x14ac:dyDescent="0.3">
      <c r="B116" s="115"/>
      <c r="C116" s="116">
        <v>43448</v>
      </c>
      <c r="D116" s="93">
        <v>42</v>
      </c>
      <c r="E116" s="85">
        <v>1020</v>
      </c>
      <c r="F116" s="86">
        <v>32</v>
      </c>
      <c r="G116" s="101">
        <v>0</v>
      </c>
      <c r="H116" s="93">
        <v>0</v>
      </c>
      <c r="I116" s="93">
        <v>0</v>
      </c>
      <c r="J116" s="93">
        <f>G116</f>
        <v>0</v>
      </c>
      <c r="K116" s="93">
        <f t="shared" si="39"/>
        <v>0</v>
      </c>
      <c r="L116" s="81">
        <f t="shared" si="57"/>
        <v>142</v>
      </c>
      <c r="M116" s="100">
        <f t="shared" si="40"/>
        <v>0</v>
      </c>
      <c r="N116" s="100">
        <f t="shared" si="41"/>
        <v>0</v>
      </c>
      <c r="O116" s="100">
        <f t="shared" si="42"/>
        <v>0</v>
      </c>
      <c r="P116" s="93">
        <f t="shared" si="43"/>
        <v>0</v>
      </c>
      <c r="Q116" s="93">
        <f t="shared" si="44"/>
        <v>0</v>
      </c>
      <c r="R116" s="97">
        <f t="shared" si="66"/>
        <v>170.59360797537019</v>
      </c>
      <c r="S116" s="101">
        <v>0</v>
      </c>
      <c r="T116" s="93">
        <v>0</v>
      </c>
      <c r="U116" s="93">
        <v>0</v>
      </c>
      <c r="V116" s="93">
        <f t="shared" si="45"/>
        <v>0</v>
      </c>
      <c r="W116" s="93">
        <f t="shared" si="46"/>
        <v>0</v>
      </c>
      <c r="X116" s="81">
        <f t="shared" si="62"/>
        <v>222.16666666666666</v>
      </c>
      <c r="Y116" s="100">
        <f t="shared" si="47"/>
        <v>0</v>
      </c>
      <c r="Z116" s="93">
        <f t="shared" si="48"/>
        <v>0</v>
      </c>
      <c r="AA116" s="93">
        <f t="shared" si="49"/>
        <v>0</v>
      </c>
      <c r="AB116" s="93">
        <f t="shared" si="50"/>
        <v>0</v>
      </c>
      <c r="AC116" s="93">
        <f t="shared" si="51"/>
        <v>0</v>
      </c>
      <c r="AD116" s="87">
        <f t="shared" si="58"/>
        <v>39.666666666666664</v>
      </c>
      <c r="AE116" s="100">
        <f t="shared" si="52"/>
        <v>0</v>
      </c>
      <c r="AF116" s="100">
        <f t="shared" si="53"/>
        <v>0</v>
      </c>
      <c r="AG116" s="100">
        <f t="shared" si="54"/>
        <v>0</v>
      </c>
      <c r="AH116" s="93">
        <f t="shared" si="55"/>
        <v>0</v>
      </c>
      <c r="AI116" s="93">
        <f t="shared" si="56"/>
        <v>0</v>
      </c>
      <c r="AJ116" s="81">
        <f t="shared" si="59"/>
        <v>47.65408297903533</v>
      </c>
    </row>
    <row r="117" spans="1:36" x14ac:dyDescent="0.25">
      <c r="B117" s="115"/>
      <c r="C117" s="116">
        <v>43450</v>
      </c>
      <c r="D117" s="93">
        <v>44</v>
      </c>
      <c r="E117" s="85">
        <v>1020</v>
      </c>
      <c r="F117" s="86">
        <v>32</v>
      </c>
      <c r="G117" s="101">
        <v>0</v>
      </c>
      <c r="H117" s="93">
        <v>0</v>
      </c>
      <c r="I117" s="93">
        <v>0</v>
      </c>
      <c r="J117" s="93">
        <f t="shared" si="61"/>
        <v>0</v>
      </c>
      <c r="K117" s="93">
        <f t="shared" si="39"/>
        <v>0</v>
      </c>
      <c r="L117" s="81">
        <f t="shared" si="57"/>
        <v>142</v>
      </c>
      <c r="M117" s="100">
        <f t="shared" si="40"/>
        <v>0</v>
      </c>
      <c r="N117" s="100">
        <f t="shared" si="41"/>
        <v>0</v>
      </c>
      <c r="O117" s="100">
        <f t="shared" si="42"/>
        <v>0</v>
      </c>
      <c r="P117" s="93">
        <f t="shared" si="43"/>
        <v>0</v>
      </c>
      <c r="Q117" s="93">
        <f t="shared" si="44"/>
        <v>0</v>
      </c>
      <c r="R117" s="97">
        <f t="shared" si="66"/>
        <v>170.59360797537019</v>
      </c>
      <c r="S117" s="101">
        <v>0</v>
      </c>
      <c r="T117" s="93">
        <v>0</v>
      </c>
      <c r="U117" s="93">
        <v>0</v>
      </c>
      <c r="V117" s="93">
        <f t="shared" si="45"/>
        <v>0</v>
      </c>
      <c r="W117" s="93">
        <f t="shared" si="46"/>
        <v>0</v>
      </c>
      <c r="X117" s="81">
        <f t="shared" si="62"/>
        <v>222.16666666666666</v>
      </c>
      <c r="Y117" s="100">
        <f t="shared" si="47"/>
        <v>0</v>
      </c>
      <c r="Z117" s="93">
        <f t="shared" si="48"/>
        <v>0</v>
      </c>
      <c r="AA117" s="93">
        <f t="shared" si="49"/>
        <v>0</v>
      </c>
      <c r="AB117" s="93">
        <f t="shared" si="50"/>
        <v>0</v>
      </c>
      <c r="AC117" s="93">
        <f t="shared" si="51"/>
        <v>0</v>
      </c>
      <c r="AD117" s="87">
        <f t="shared" si="58"/>
        <v>39.666666666666664</v>
      </c>
      <c r="AE117" s="100">
        <f t="shared" si="52"/>
        <v>0</v>
      </c>
      <c r="AF117" s="100">
        <f t="shared" si="53"/>
        <v>0</v>
      </c>
      <c r="AG117" s="100">
        <f t="shared" si="54"/>
        <v>0</v>
      </c>
      <c r="AH117" s="93">
        <f t="shared" si="55"/>
        <v>0</v>
      </c>
      <c r="AI117" s="93">
        <f t="shared" si="56"/>
        <v>0</v>
      </c>
      <c r="AJ117" s="81">
        <f t="shared" si="59"/>
        <v>47.65408297903533</v>
      </c>
    </row>
    <row r="118" spans="1:36" x14ac:dyDescent="0.25">
      <c r="A118" s="88"/>
      <c r="B118" s="117"/>
    </row>
    <row r="119" spans="1:36" x14ac:dyDescent="0.25">
      <c r="B119" s="117"/>
    </row>
    <row r="120" spans="1:36" x14ac:dyDescent="0.25">
      <c r="B120" s="117"/>
    </row>
    <row r="121" spans="1:36" x14ac:dyDescent="0.25">
      <c r="B121" s="117"/>
    </row>
    <row r="122" spans="1:36" x14ac:dyDescent="0.25">
      <c r="B122" s="117"/>
    </row>
    <row r="123" spans="1:36" x14ac:dyDescent="0.25">
      <c r="B123" s="117"/>
    </row>
    <row r="124" spans="1:36" x14ac:dyDescent="0.25">
      <c r="B124" s="117"/>
    </row>
    <row r="125" spans="1:36" x14ac:dyDescent="0.25">
      <c r="B125" s="117"/>
    </row>
    <row r="126" spans="1:36" x14ac:dyDescent="0.25">
      <c r="B126" s="117"/>
    </row>
    <row r="127" spans="1:36" x14ac:dyDescent="0.25">
      <c r="B127" s="117"/>
    </row>
    <row r="128" spans="1:36" x14ac:dyDescent="0.25">
      <c r="B128" s="117"/>
    </row>
    <row r="129" spans="2:2" x14ac:dyDescent="0.25">
      <c r="B129" s="117"/>
    </row>
    <row r="130" spans="2:2" x14ac:dyDescent="0.25">
      <c r="B130" s="117"/>
    </row>
    <row r="131" spans="2:2" x14ac:dyDescent="0.25">
      <c r="B131" s="117"/>
    </row>
    <row r="132" spans="2:2" x14ac:dyDescent="0.25">
      <c r="B132" s="117"/>
    </row>
    <row r="133" spans="2:2" x14ac:dyDescent="0.25">
      <c r="B133" s="117"/>
    </row>
    <row r="134" spans="2:2" x14ac:dyDescent="0.25">
      <c r="B134" s="117"/>
    </row>
    <row r="135" spans="2:2" x14ac:dyDescent="0.25">
      <c r="B135" s="117"/>
    </row>
    <row r="136" spans="2:2" x14ac:dyDescent="0.25">
      <c r="B136" s="117"/>
    </row>
    <row r="137" spans="2:2" x14ac:dyDescent="0.25">
      <c r="B137" s="117"/>
    </row>
    <row r="138" spans="2:2" x14ac:dyDescent="0.25">
      <c r="B138" s="117"/>
    </row>
    <row r="139" spans="2:2" x14ac:dyDescent="0.25">
      <c r="B139" s="117"/>
    </row>
    <row r="140" spans="2:2" x14ac:dyDescent="0.25">
      <c r="B140" s="117"/>
    </row>
    <row r="141" spans="2:2" x14ac:dyDescent="0.25">
      <c r="B141" s="118"/>
    </row>
    <row r="142" spans="2:2" x14ac:dyDescent="0.25">
      <c r="B142" s="118"/>
    </row>
    <row r="143" spans="2:2" x14ac:dyDescent="0.25">
      <c r="B143" s="118"/>
    </row>
    <row r="144" spans="2:2" x14ac:dyDescent="0.25">
      <c r="B144" s="118"/>
    </row>
    <row r="145" spans="2:2" x14ac:dyDescent="0.25">
      <c r="B145" s="118"/>
    </row>
    <row r="146" spans="2:2" x14ac:dyDescent="0.25">
      <c r="B146" s="118"/>
    </row>
    <row r="147" spans="2:2" x14ac:dyDescent="0.25">
      <c r="B147" s="118"/>
    </row>
    <row r="148" spans="2:2" x14ac:dyDescent="0.25">
      <c r="B148" s="118"/>
    </row>
    <row r="149" spans="2:2" x14ac:dyDescent="0.25">
      <c r="B149" s="118"/>
    </row>
    <row r="150" spans="2:2" x14ac:dyDescent="0.25">
      <c r="B150" s="118"/>
    </row>
    <row r="151" spans="2:2" x14ac:dyDescent="0.25">
      <c r="B151" s="118"/>
    </row>
    <row r="152" spans="2:2" x14ac:dyDescent="0.25">
      <c r="B152" s="118"/>
    </row>
    <row r="153" spans="2:2" x14ac:dyDescent="0.25">
      <c r="B153" s="118"/>
    </row>
    <row r="154" spans="2:2" x14ac:dyDescent="0.25">
      <c r="B154" s="118"/>
    </row>
    <row r="155" spans="2:2" x14ac:dyDescent="0.25">
      <c r="B155" s="118"/>
    </row>
    <row r="156" spans="2:2" x14ac:dyDescent="0.25">
      <c r="B156" s="118"/>
    </row>
    <row r="157" spans="2:2" x14ac:dyDescent="0.25">
      <c r="B157" s="118"/>
    </row>
    <row r="158" spans="2:2" x14ac:dyDescent="0.25">
      <c r="B158" s="118"/>
    </row>
    <row r="159" spans="2:2" x14ac:dyDescent="0.25">
      <c r="B159" s="118"/>
    </row>
    <row r="160" spans="2:2" x14ac:dyDescent="0.25">
      <c r="B160" s="118"/>
    </row>
    <row r="161" spans="2:2" x14ac:dyDescent="0.25">
      <c r="B161" s="118"/>
    </row>
    <row r="162" spans="2:2" x14ac:dyDescent="0.25">
      <c r="B162" s="118"/>
    </row>
    <row r="163" spans="2:2" x14ac:dyDescent="0.25">
      <c r="B163" s="118"/>
    </row>
    <row r="164" spans="2:2" x14ac:dyDescent="0.25">
      <c r="B164" s="115"/>
    </row>
    <row r="165" spans="2:2" x14ac:dyDescent="0.25">
      <c r="B165" s="115"/>
    </row>
    <row r="166" spans="2:2" x14ac:dyDescent="0.25">
      <c r="B166" s="115"/>
    </row>
    <row r="167" spans="2:2" x14ac:dyDescent="0.25">
      <c r="B167" s="115"/>
    </row>
    <row r="168" spans="2:2" x14ac:dyDescent="0.25">
      <c r="B168" s="115"/>
    </row>
    <row r="169" spans="2:2" x14ac:dyDescent="0.25">
      <c r="B169" s="115"/>
    </row>
    <row r="170" spans="2:2" x14ac:dyDescent="0.25">
      <c r="B170" s="115"/>
    </row>
    <row r="171" spans="2:2" x14ac:dyDescent="0.25">
      <c r="B171" s="115"/>
    </row>
    <row r="172" spans="2:2" x14ac:dyDescent="0.25">
      <c r="B172" s="115"/>
    </row>
    <row r="173" spans="2:2" x14ac:dyDescent="0.25">
      <c r="B173" s="115"/>
    </row>
    <row r="174" spans="2:2" x14ac:dyDescent="0.25">
      <c r="B174" s="115"/>
    </row>
    <row r="175" spans="2:2" x14ac:dyDescent="0.25">
      <c r="B175" s="115"/>
    </row>
    <row r="176" spans="2:2" x14ac:dyDescent="0.25">
      <c r="B176" s="115"/>
    </row>
    <row r="177" spans="2:2" x14ac:dyDescent="0.25">
      <c r="B177" s="115"/>
    </row>
    <row r="178" spans="2:2" x14ac:dyDescent="0.25">
      <c r="B178" s="115"/>
    </row>
    <row r="179" spans="2:2" x14ac:dyDescent="0.25">
      <c r="B179" s="115"/>
    </row>
    <row r="180" spans="2:2" x14ac:dyDescent="0.25">
      <c r="B180" s="115"/>
    </row>
    <row r="181" spans="2:2" x14ac:dyDescent="0.25">
      <c r="B181" s="115"/>
    </row>
    <row r="182" spans="2:2" x14ac:dyDescent="0.25">
      <c r="B182" s="115"/>
    </row>
    <row r="183" spans="2:2" x14ac:dyDescent="0.25">
      <c r="B183" s="115"/>
    </row>
    <row r="184" spans="2:2" x14ac:dyDescent="0.25">
      <c r="B184" s="115"/>
    </row>
    <row r="185" spans="2:2" x14ac:dyDescent="0.25">
      <c r="B185" s="115"/>
    </row>
    <row r="186" spans="2:2" x14ac:dyDescent="0.25">
      <c r="B186" s="115"/>
    </row>
    <row r="187" spans="2:2" x14ac:dyDescent="0.25">
      <c r="B187" s="117"/>
    </row>
    <row r="188" spans="2:2" x14ac:dyDescent="0.25">
      <c r="B188" s="117"/>
    </row>
    <row r="189" spans="2:2" x14ac:dyDescent="0.25">
      <c r="B189" s="117"/>
    </row>
    <row r="190" spans="2:2" x14ac:dyDescent="0.25">
      <c r="B190" s="117"/>
    </row>
    <row r="191" spans="2:2" x14ac:dyDescent="0.25">
      <c r="B191" s="117"/>
    </row>
    <row r="192" spans="2:2" x14ac:dyDescent="0.25">
      <c r="B192" s="117"/>
    </row>
    <row r="193" spans="2:2" x14ac:dyDescent="0.25">
      <c r="B193" s="117"/>
    </row>
    <row r="194" spans="2:2" x14ac:dyDescent="0.25">
      <c r="B194" s="117"/>
    </row>
    <row r="195" spans="2:2" x14ac:dyDescent="0.25">
      <c r="B195" s="117"/>
    </row>
    <row r="196" spans="2:2" x14ac:dyDescent="0.25">
      <c r="B196" s="117"/>
    </row>
    <row r="197" spans="2:2" x14ac:dyDescent="0.25">
      <c r="B197" s="117"/>
    </row>
    <row r="198" spans="2:2" x14ac:dyDescent="0.25">
      <c r="B198" s="117"/>
    </row>
    <row r="199" spans="2:2" x14ac:dyDescent="0.25">
      <c r="B199" s="117"/>
    </row>
    <row r="200" spans="2:2" x14ac:dyDescent="0.25">
      <c r="B200" s="117"/>
    </row>
    <row r="201" spans="2:2" x14ac:dyDescent="0.25">
      <c r="B201" s="117"/>
    </row>
    <row r="202" spans="2:2" x14ac:dyDescent="0.25">
      <c r="B202" s="117"/>
    </row>
    <row r="203" spans="2:2" x14ac:dyDescent="0.25">
      <c r="B203" s="117"/>
    </row>
    <row r="204" spans="2:2" x14ac:dyDescent="0.25">
      <c r="B204" s="117"/>
    </row>
    <row r="205" spans="2:2" x14ac:dyDescent="0.25">
      <c r="B205" s="117"/>
    </row>
    <row r="206" spans="2:2" x14ac:dyDescent="0.25">
      <c r="B206" s="117"/>
    </row>
    <row r="207" spans="2:2" x14ac:dyDescent="0.25">
      <c r="B207" s="117"/>
    </row>
    <row r="208" spans="2:2" x14ac:dyDescent="0.25">
      <c r="B208" s="117"/>
    </row>
    <row r="209" spans="2:2" x14ac:dyDescent="0.25">
      <c r="B209" s="117"/>
    </row>
    <row r="210" spans="2:2" x14ac:dyDescent="0.25">
      <c r="B210" s="118"/>
    </row>
    <row r="211" spans="2:2" x14ac:dyDescent="0.25">
      <c r="B211" s="118"/>
    </row>
    <row r="212" spans="2:2" x14ac:dyDescent="0.25">
      <c r="B212" s="118"/>
    </row>
    <row r="213" spans="2:2" x14ac:dyDescent="0.25">
      <c r="B213" s="118"/>
    </row>
    <row r="214" spans="2:2" x14ac:dyDescent="0.25">
      <c r="B214" s="118"/>
    </row>
    <row r="215" spans="2:2" x14ac:dyDescent="0.25">
      <c r="B215" s="118"/>
    </row>
    <row r="216" spans="2:2" x14ac:dyDescent="0.25">
      <c r="B216" s="118"/>
    </row>
    <row r="217" spans="2:2" x14ac:dyDescent="0.25">
      <c r="B217" s="118"/>
    </row>
    <row r="218" spans="2:2" x14ac:dyDescent="0.25">
      <c r="B218" s="118"/>
    </row>
    <row r="219" spans="2:2" x14ac:dyDescent="0.25">
      <c r="B219" s="118"/>
    </row>
    <row r="220" spans="2:2" x14ac:dyDescent="0.25">
      <c r="B220" s="118"/>
    </row>
    <row r="221" spans="2:2" x14ac:dyDescent="0.25">
      <c r="B221" s="118"/>
    </row>
    <row r="222" spans="2:2" x14ac:dyDescent="0.25">
      <c r="B222" s="118"/>
    </row>
    <row r="223" spans="2:2" x14ac:dyDescent="0.25">
      <c r="B223" s="118"/>
    </row>
    <row r="224" spans="2:2" x14ac:dyDescent="0.25">
      <c r="B224" s="118"/>
    </row>
    <row r="225" spans="2:2" x14ac:dyDescent="0.25">
      <c r="B225" s="118"/>
    </row>
    <row r="226" spans="2:2" x14ac:dyDescent="0.25">
      <c r="B226" s="118"/>
    </row>
    <row r="227" spans="2:2" x14ac:dyDescent="0.25">
      <c r="B227" s="118"/>
    </row>
    <row r="228" spans="2:2" x14ac:dyDescent="0.25">
      <c r="B228" s="118"/>
    </row>
    <row r="229" spans="2:2" x14ac:dyDescent="0.25">
      <c r="B229" s="118"/>
    </row>
    <row r="230" spans="2:2" x14ac:dyDescent="0.25">
      <c r="B230" s="118"/>
    </row>
    <row r="231" spans="2:2" x14ac:dyDescent="0.25">
      <c r="B231" s="118"/>
    </row>
    <row r="232" spans="2:2" x14ac:dyDescent="0.25">
      <c r="B232" s="118"/>
    </row>
    <row r="233" spans="2:2" x14ac:dyDescent="0.25">
      <c r="B233" s="115"/>
    </row>
    <row r="234" spans="2:2" x14ac:dyDescent="0.25">
      <c r="B234" s="115"/>
    </row>
    <row r="235" spans="2:2" x14ac:dyDescent="0.25">
      <c r="B235" s="115"/>
    </row>
    <row r="236" spans="2:2" x14ac:dyDescent="0.25">
      <c r="B236" s="115"/>
    </row>
    <row r="237" spans="2:2" x14ac:dyDescent="0.25">
      <c r="B237" s="115"/>
    </row>
    <row r="238" spans="2:2" x14ac:dyDescent="0.25">
      <c r="B238" s="115"/>
    </row>
    <row r="239" spans="2:2" x14ac:dyDescent="0.25">
      <c r="B239" s="115"/>
    </row>
    <row r="240" spans="2:2" x14ac:dyDescent="0.25">
      <c r="B240" s="115"/>
    </row>
    <row r="241" spans="1:2" x14ac:dyDescent="0.25">
      <c r="B241" s="115"/>
    </row>
    <row r="242" spans="1:2" x14ac:dyDescent="0.25">
      <c r="B242" s="115"/>
    </row>
    <row r="243" spans="1:2" x14ac:dyDescent="0.25">
      <c r="B243" s="115"/>
    </row>
    <row r="244" spans="1:2" x14ac:dyDescent="0.25">
      <c r="B244" s="115"/>
    </row>
    <row r="245" spans="1:2" x14ac:dyDescent="0.25">
      <c r="B245" s="115"/>
    </row>
    <row r="246" spans="1:2" x14ac:dyDescent="0.25">
      <c r="B246" s="115"/>
    </row>
    <row r="247" spans="1:2" x14ac:dyDescent="0.25">
      <c r="B247" s="115"/>
    </row>
    <row r="248" spans="1:2" x14ac:dyDescent="0.25">
      <c r="B248" s="115"/>
    </row>
    <row r="249" spans="1:2" x14ac:dyDescent="0.25">
      <c r="B249" s="115"/>
    </row>
    <row r="250" spans="1:2" x14ac:dyDescent="0.25">
      <c r="B250" s="115"/>
    </row>
    <row r="251" spans="1:2" x14ac:dyDescent="0.25">
      <c r="B251" s="115"/>
    </row>
    <row r="252" spans="1:2" x14ac:dyDescent="0.25">
      <c r="B252" s="115"/>
    </row>
    <row r="253" spans="1:2" x14ac:dyDescent="0.25">
      <c r="B253" s="115"/>
    </row>
    <row r="254" spans="1:2" x14ac:dyDescent="0.25">
      <c r="B254" s="115"/>
    </row>
    <row r="255" spans="1:2" x14ac:dyDescent="0.25">
      <c r="B255" s="115"/>
    </row>
    <row r="256" spans="1:2" x14ac:dyDescent="0.25">
      <c r="A256" s="119"/>
      <c r="B256" s="117"/>
    </row>
    <row r="257" spans="2:2" x14ac:dyDescent="0.25">
      <c r="B257" s="117"/>
    </row>
    <row r="258" spans="2:2" x14ac:dyDescent="0.25">
      <c r="B258" s="117"/>
    </row>
    <row r="259" spans="2:2" x14ac:dyDescent="0.25">
      <c r="B259" s="117"/>
    </row>
    <row r="260" spans="2:2" x14ac:dyDescent="0.25">
      <c r="B260" s="117"/>
    </row>
    <row r="261" spans="2:2" x14ac:dyDescent="0.25">
      <c r="B261" s="117"/>
    </row>
    <row r="262" spans="2:2" x14ac:dyDescent="0.25">
      <c r="B262" s="117"/>
    </row>
    <row r="263" spans="2:2" x14ac:dyDescent="0.25">
      <c r="B263" s="117"/>
    </row>
    <row r="264" spans="2:2" x14ac:dyDescent="0.25">
      <c r="B264" s="117"/>
    </row>
    <row r="265" spans="2:2" x14ac:dyDescent="0.25">
      <c r="B265" s="117"/>
    </row>
    <row r="266" spans="2:2" x14ac:dyDescent="0.25">
      <c r="B266" s="117"/>
    </row>
    <row r="267" spans="2:2" x14ac:dyDescent="0.25">
      <c r="B267" s="117"/>
    </row>
    <row r="268" spans="2:2" x14ac:dyDescent="0.25">
      <c r="B268" s="117"/>
    </row>
    <row r="269" spans="2:2" x14ac:dyDescent="0.25">
      <c r="B269" s="117"/>
    </row>
    <row r="270" spans="2:2" x14ac:dyDescent="0.25">
      <c r="B270" s="117"/>
    </row>
    <row r="271" spans="2:2" x14ac:dyDescent="0.25">
      <c r="B271" s="117"/>
    </row>
    <row r="272" spans="2:2" x14ac:dyDescent="0.25">
      <c r="B272" s="117"/>
    </row>
    <row r="273" spans="2:2" x14ac:dyDescent="0.25">
      <c r="B273" s="117"/>
    </row>
    <row r="274" spans="2:2" x14ac:dyDescent="0.25">
      <c r="B274" s="117"/>
    </row>
    <row r="275" spans="2:2" x14ac:dyDescent="0.25">
      <c r="B275" s="117"/>
    </row>
    <row r="276" spans="2:2" x14ac:dyDescent="0.25">
      <c r="B276" s="117"/>
    </row>
    <row r="277" spans="2:2" x14ac:dyDescent="0.25">
      <c r="B277" s="117"/>
    </row>
    <row r="278" spans="2:2" x14ac:dyDescent="0.25">
      <c r="B278" s="117"/>
    </row>
    <row r="279" spans="2:2" x14ac:dyDescent="0.25">
      <c r="B279" s="118"/>
    </row>
    <row r="280" spans="2:2" x14ac:dyDescent="0.25">
      <c r="B280" s="118"/>
    </row>
    <row r="281" spans="2:2" x14ac:dyDescent="0.25">
      <c r="B281" s="118"/>
    </row>
    <row r="282" spans="2:2" x14ac:dyDescent="0.25">
      <c r="B282" s="118"/>
    </row>
    <row r="283" spans="2:2" x14ac:dyDescent="0.25">
      <c r="B283" s="118"/>
    </row>
    <row r="284" spans="2:2" x14ac:dyDescent="0.25">
      <c r="B284" s="118"/>
    </row>
    <row r="285" spans="2:2" x14ac:dyDescent="0.25">
      <c r="B285" s="118"/>
    </row>
    <row r="286" spans="2:2" x14ac:dyDescent="0.25">
      <c r="B286" s="118"/>
    </row>
    <row r="287" spans="2:2" x14ac:dyDescent="0.25">
      <c r="B287" s="118"/>
    </row>
    <row r="288" spans="2:2" x14ac:dyDescent="0.25">
      <c r="B288" s="118"/>
    </row>
    <row r="289" spans="2:3" x14ac:dyDescent="0.25">
      <c r="B289" s="118"/>
    </row>
    <row r="290" spans="2:3" x14ac:dyDescent="0.25">
      <c r="B290" s="118"/>
    </row>
    <row r="291" spans="2:3" x14ac:dyDescent="0.25">
      <c r="B291" s="118"/>
    </row>
    <row r="292" spans="2:3" x14ac:dyDescent="0.25">
      <c r="B292" s="118"/>
    </row>
    <row r="293" spans="2:3" x14ac:dyDescent="0.25">
      <c r="B293" s="118"/>
    </row>
    <row r="294" spans="2:3" x14ac:dyDescent="0.25">
      <c r="B294" s="118"/>
    </row>
    <row r="295" spans="2:3" x14ac:dyDescent="0.25">
      <c r="B295" s="118"/>
    </row>
    <row r="296" spans="2:3" x14ac:dyDescent="0.25">
      <c r="B296" s="118"/>
    </row>
    <row r="297" spans="2:3" x14ac:dyDescent="0.25">
      <c r="B297" s="118"/>
    </row>
    <row r="298" spans="2:3" x14ac:dyDescent="0.25">
      <c r="B298" s="118"/>
    </row>
    <row r="299" spans="2:3" x14ac:dyDescent="0.25">
      <c r="B299" s="118"/>
    </row>
    <row r="300" spans="2:3" x14ac:dyDescent="0.25">
      <c r="B300" s="118"/>
    </row>
    <row r="301" spans="2:3" x14ac:dyDescent="0.25">
      <c r="B301" s="118"/>
    </row>
    <row r="302" spans="2:3" x14ac:dyDescent="0.25">
      <c r="C302" s="120"/>
    </row>
    <row r="303" spans="2:3" x14ac:dyDescent="0.25">
      <c r="C303" s="120"/>
    </row>
    <row r="304" spans="2:3" x14ac:dyDescent="0.25">
      <c r="C304" s="120"/>
    </row>
    <row r="305" spans="3:3" x14ac:dyDescent="0.25">
      <c r="C305" s="120"/>
    </row>
    <row r="306" spans="3:3" x14ac:dyDescent="0.25">
      <c r="C306" s="120"/>
    </row>
    <row r="307" spans="3:3" x14ac:dyDescent="0.25">
      <c r="C307" s="120"/>
    </row>
    <row r="308" spans="3:3" x14ac:dyDescent="0.25">
      <c r="C308" s="120"/>
    </row>
    <row r="309" spans="3:3" x14ac:dyDescent="0.25">
      <c r="C309" s="120"/>
    </row>
    <row r="310" spans="3:3" x14ac:dyDescent="0.25">
      <c r="C310" s="120"/>
    </row>
    <row r="311" spans="3:3" x14ac:dyDescent="0.25">
      <c r="C311" s="120"/>
    </row>
    <row r="312" spans="3:3" x14ac:dyDescent="0.25">
      <c r="C312" s="120"/>
    </row>
    <row r="313" spans="3:3" x14ac:dyDescent="0.25">
      <c r="C313" s="120"/>
    </row>
    <row r="314" spans="3:3" x14ac:dyDescent="0.25">
      <c r="C314" s="120"/>
    </row>
    <row r="315" spans="3:3" x14ac:dyDescent="0.25">
      <c r="C315" s="120"/>
    </row>
    <row r="316" spans="3:3" x14ac:dyDescent="0.25">
      <c r="C316" s="120"/>
    </row>
    <row r="317" spans="3:3" x14ac:dyDescent="0.25">
      <c r="C317" s="120"/>
    </row>
    <row r="318" spans="3:3" x14ac:dyDescent="0.25">
      <c r="C318" s="120"/>
    </row>
    <row r="319" spans="3:3" x14ac:dyDescent="0.25">
      <c r="C319" s="120"/>
    </row>
    <row r="320" spans="3:3" x14ac:dyDescent="0.25">
      <c r="C320" s="120"/>
    </row>
    <row r="321" spans="3:3" x14ac:dyDescent="0.25">
      <c r="C321" s="120"/>
    </row>
    <row r="322" spans="3:3" x14ac:dyDescent="0.25">
      <c r="C322" s="120"/>
    </row>
    <row r="323" spans="3:3" x14ac:dyDescent="0.25">
      <c r="C323" s="120"/>
    </row>
    <row r="324" spans="3:3" x14ac:dyDescent="0.25">
      <c r="C324" s="120"/>
    </row>
    <row r="325" spans="3:3" x14ac:dyDescent="0.25">
      <c r="C325" s="120"/>
    </row>
  </sheetData>
  <mergeCells count="5">
    <mergeCell ref="G1:L1"/>
    <mergeCell ref="M1:R1"/>
    <mergeCell ref="S1:X1"/>
    <mergeCell ref="Y1:AD1"/>
    <mergeCell ref="AE1:AJ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EAD3B-316C-4482-9916-4550D1C457E6}">
  <dimension ref="A1:AJ117"/>
  <sheetViews>
    <sheetView topLeftCell="A43" zoomScale="75" zoomScaleNormal="53" workbookViewId="0">
      <selection sqref="A1:AJ117"/>
    </sheetView>
  </sheetViews>
  <sheetFormatPr baseColWidth="10" defaultRowHeight="15" x14ac:dyDescent="0.2"/>
  <sheetData>
    <row r="1" spans="1:36" ht="16" thickBot="1" x14ac:dyDescent="0.25">
      <c r="C1" s="2"/>
      <c r="D1" s="2"/>
      <c r="E1" s="2"/>
      <c r="F1" s="41"/>
      <c r="G1" s="132" t="s">
        <v>11</v>
      </c>
      <c r="H1" s="132"/>
      <c r="I1" s="132"/>
      <c r="J1" s="132"/>
      <c r="K1" s="132"/>
      <c r="L1" s="133"/>
      <c r="M1" s="134" t="s">
        <v>12</v>
      </c>
      <c r="N1" s="135"/>
      <c r="O1" s="135"/>
      <c r="P1" s="135"/>
      <c r="Q1" s="135"/>
      <c r="R1" s="136"/>
      <c r="S1" s="137" t="s">
        <v>21</v>
      </c>
      <c r="T1" s="138"/>
      <c r="U1" s="138"/>
      <c r="V1" s="138"/>
      <c r="W1" s="138"/>
      <c r="X1" s="139"/>
      <c r="Y1" s="137" t="s">
        <v>22</v>
      </c>
      <c r="Z1" s="138"/>
      <c r="AA1" s="138"/>
      <c r="AB1" s="138"/>
      <c r="AC1" s="138"/>
      <c r="AD1" s="139"/>
      <c r="AE1" s="140" t="s">
        <v>23</v>
      </c>
      <c r="AF1" s="141"/>
      <c r="AG1" s="141"/>
      <c r="AH1" s="141"/>
      <c r="AI1" s="141"/>
      <c r="AJ1" s="142"/>
    </row>
    <row r="2" spans="1:36" x14ac:dyDescent="0.2">
      <c r="A2" t="s">
        <v>15</v>
      </c>
      <c r="C2" s="3" t="s">
        <v>8</v>
      </c>
      <c r="D2" s="4" t="s">
        <v>7</v>
      </c>
      <c r="E2" s="34" t="s">
        <v>9</v>
      </c>
      <c r="F2" s="5" t="s">
        <v>10</v>
      </c>
      <c r="G2" s="8" t="s">
        <v>0</v>
      </c>
      <c r="H2" s="7" t="s">
        <v>1</v>
      </c>
      <c r="I2" s="7" t="s">
        <v>2</v>
      </c>
      <c r="J2" s="7" t="s">
        <v>3</v>
      </c>
      <c r="K2" s="7" t="s">
        <v>4</v>
      </c>
      <c r="L2" s="31" t="s">
        <v>5</v>
      </c>
      <c r="M2" s="6" t="s">
        <v>0</v>
      </c>
      <c r="N2" s="7" t="s">
        <v>1</v>
      </c>
      <c r="O2" s="7" t="s">
        <v>2</v>
      </c>
      <c r="P2" s="7" t="s">
        <v>3</v>
      </c>
      <c r="Q2" s="7" t="s">
        <v>4</v>
      </c>
      <c r="R2" s="31" t="s">
        <v>5</v>
      </c>
      <c r="S2" s="6" t="s">
        <v>0</v>
      </c>
      <c r="T2" s="7" t="s">
        <v>1</v>
      </c>
      <c r="U2" s="7" t="s">
        <v>2</v>
      </c>
      <c r="V2" s="7" t="s">
        <v>3</v>
      </c>
      <c r="W2" s="7" t="s">
        <v>4</v>
      </c>
      <c r="X2" s="31" t="s">
        <v>5</v>
      </c>
      <c r="Y2" s="6" t="s">
        <v>0</v>
      </c>
      <c r="Z2" s="7" t="s">
        <v>1</v>
      </c>
      <c r="AA2" s="7" t="s">
        <v>2</v>
      </c>
      <c r="AB2" s="7" t="s">
        <v>3</v>
      </c>
      <c r="AC2" s="7" t="s">
        <v>4</v>
      </c>
      <c r="AD2" s="31" t="s">
        <v>5</v>
      </c>
      <c r="AE2" s="6" t="s">
        <v>0</v>
      </c>
      <c r="AF2" s="7" t="s">
        <v>1</v>
      </c>
      <c r="AG2" s="7" t="s">
        <v>2</v>
      </c>
      <c r="AH2" s="7" t="s">
        <v>3</v>
      </c>
      <c r="AI2" s="7" t="s">
        <v>4</v>
      </c>
      <c r="AJ2" s="31" t="s">
        <v>5</v>
      </c>
    </row>
    <row r="3" spans="1:36" ht="16" x14ac:dyDescent="0.2">
      <c r="A3" t="s">
        <v>17</v>
      </c>
      <c r="B3" s="25"/>
      <c r="C3" s="9">
        <v>43567</v>
      </c>
      <c r="D3" s="7">
        <v>0</v>
      </c>
      <c r="E3" s="35">
        <v>1020</v>
      </c>
      <c r="F3" s="30">
        <v>20.5</v>
      </c>
      <c r="G3" s="8">
        <v>0</v>
      </c>
      <c r="H3" s="7">
        <v>0</v>
      </c>
      <c r="I3" s="7">
        <v>0</v>
      </c>
      <c r="J3" s="7">
        <f>AVERAGE(G3:I3)</f>
        <v>0</v>
      </c>
      <c r="K3" s="7">
        <f>STDEV(G3:I3)</f>
        <v>0</v>
      </c>
      <c r="L3" s="31">
        <f>J3</f>
        <v>0</v>
      </c>
      <c r="M3" s="6">
        <f>((E3*G3)/((273.15+F3)*760))*273.15</f>
        <v>0</v>
      </c>
      <c r="N3" s="6">
        <f>((E3*H3)/((273.15+F3)*760))*273.15</f>
        <v>0</v>
      </c>
      <c r="O3" s="6">
        <f>((E3*I3)/((273.15+F3)*760))*273.15</f>
        <v>0</v>
      </c>
      <c r="P3" s="7">
        <f>AVERAGE(N3:O3)</f>
        <v>0</v>
      </c>
      <c r="Q3" s="7">
        <f>STDEV(M3:O3)</f>
        <v>0</v>
      </c>
      <c r="R3" s="31">
        <f>P3</f>
        <v>0</v>
      </c>
      <c r="S3" s="6">
        <v>0</v>
      </c>
      <c r="T3" s="7">
        <v>0</v>
      </c>
      <c r="U3" s="7">
        <v>0</v>
      </c>
      <c r="V3" s="7">
        <f>AVERAGE(T3:U3)</f>
        <v>0</v>
      </c>
      <c r="W3" s="7">
        <f>STDEV(S3:U3)</f>
        <v>0</v>
      </c>
      <c r="X3" s="1">
        <f>AVERAGE(U3:W3)</f>
        <v>0</v>
      </c>
      <c r="Y3" s="6">
        <f>G3*S3/100</f>
        <v>0</v>
      </c>
      <c r="Z3" s="7">
        <f>H3*T3/100</f>
        <v>0</v>
      </c>
      <c r="AA3" s="7">
        <f>I3*U3/100</f>
        <v>0</v>
      </c>
      <c r="AB3" s="7">
        <f>AVERAGE(Y3:AA3)</f>
        <v>0</v>
      </c>
      <c r="AC3" s="7">
        <f>STDEV(Y3:AA3)</f>
        <v>0</v>
      </c>
      <c r="AD3" s="1">
        <f>AVERAGE(AA3:AC3)</f>
        <v>0</v>
      </c>
      <c r="AE3" s="6">
        <f>((E3*Y3)/((273.15+F3)*760))*273.15</f>
        <v>0</v>
      </c>
      <c r="AF3" s="6">
        <f>((E3*Z3)/((273.15+F3)*760))*273.15</f>
        <v>0</v>
      </c>
      <c r="AG3" s="6">
        <f>((E3*AA3)/((273.15+F3)*760))*273.15</f>
        <v>0</v>
      </c>
      <c r="AH3" s="7">
        <f>AVERAGE(AE3:AG3)</f>
        <v>0</v>
      </c>
      <c r="AI3" s="7">
        <f>STDEV(AE3:AG3)</f>
        <v>0</v>
      </c>
      <c r="AJ3" s="1">
        <f>AVERAGE(AG3:AI3)</f>
        <v>0</v>
      </c>
    </row>
    <row r="4" spans="1:36" ht="16" x14ac:dyDescent="0.2">
      <c r="A4" s="43">
        <v>1</v>
      </c>
      <c r="B4" s="25"/>
      <c r="C4" s="9">
        <v>43570</v>
      </c>
      <c r="D4" s="7">
        <v>3</v>
      </c>
      <c r="E4" s="35">
        <v>1020</v>
      </c>
      <c r="F4" s="30">
        <v>20.5</v>
      </c>
      <c r="G4" s="8">
        <v>0</v>
      </c>
      <c r="H4" s="7">
        <v>37</v>
      </c>
      <c r="I4" s="7">
        <v>105</v>
      </c>
      <c r="J4" s="7">
        <f t="shared" ref="J4:J67" si="0">AVERAGE(G4:I4)</f>
        <v>47.333333333333336</v>
      </c>
      <c r="K4" s="7">
        <f t="shared" ref="K4:K67" si="1">STDEV(G4:I4)</f>
        <v>53.257237379846636</v>
      </c>
      <c r="L4" s="31">
        <f>L3+J4</f>
        <v>47.333333333333336</v>
      </c>
      <c r="M4" s="6">
        <f t="shared" ref="M4:M67" si="2">((E4*G4)/((273.15+F4)*760))*273.15</f>
        <v>0</v>
      </c>
      <c r="N4" s="6">
        <f t="shared" ref="N4:N67" si="3">((E4*H4)/((273.15+F4)*760))*273.15</f>
        <v>46.191227472734283</v>
      </c>
      <c r="O4" s="6">
        <f t="shared" ref="O4:O67" si="4">((E4*I4)/((273.15+F4)*760))*273.15</f>
        <v>131.08321309829998</v>
      </c>
      <c r="P4" s="7">
        <f t="shared" ref="P4:P21" si="5">AVERAGE(N4:O4)</f>
        <v>88.637220285517131</v>
      </c>
      <c r="Q4" s="7">
        <f t="shared" ref="Q4:Q67" si="6">STDEV(M4:O4)</f>
        <v>66.486950442754136</v>
      </c>
      <c r="R4" s="1">
        <f>R3+P4</f>
        <v>88.637220285517131</v>
      </c>
      <c r="S4" s="6">
        <v>0</v>
      </c>
      <c r="T4" s="7">
        <v>0</v>
      </c>
      <c r="U4" s="7">
        <v>0</v>
      </c>
      <c r="V4" s="7">
        <f t="shared" ref="V4:V21" si="7">AVERAGE(T4:U4)</f>
        <v>0</v>
      </c>
      <c r="W4" s="7">
        <f t="shared" ref="W4:W67" si="8">STDEV(S4:U4)</f>
        <v>0</v>
      </c>
      <c r="X4" s="31">
        <f>X3+V4</f>
        <v>0</v>
      </c>
      <c r="Y4" s="6">
        <f>G4*S4/100</f>
        <v>0</v>
      </c>
      <c r="Z4" s="7">
        <f t="shared" ref="Z4:AA65" si="9">H4*T4/100</f>
        <v>0</v>
      </c>
      <c r="AA4" s="7">
        <f t="shared" si="9"/>
        <v>0</v>
      </c>
      <c r="AB4" s="7">
        <f t="shared" ref="AB4:AB67" si="10">AVERAGE(Y4:AA4)</f>
        <v>0</v>
      </c>
      <c r="AC4" s="7">
        <f t="shared" ref="AC4:AC67" si="11">STDEV(Y4:AA4)</f>
        <v>0</v>
      </c>
      <c r="AD4" s="1">
        <f>AD3+AB4</f>
        <v>0</v>
      </c>
      <c r="AE4" s="6">
        <f t="shared" ref="AE4:AE67" si="12">((E4*Y4)/((273.15+F4)*760))*273.15</f>
        <v>0</v>
      </c>
      <c r="AF4" s="6">
        <f t="shared" ref="AF4:AF67" si="13">((E4*Z4)/((273.15+F4)*760))*273.15</f>
        <v>0</v>
      </c>
      <c r="AG4" s="6">
        <f t="shared" ref="AG4:AG67" si="14">((E4*AA4)/((273.15+F4)*760))*273.15</f>
        <v>0</v>
      </c>
      <c r="AH4" s="7">
        <f t="shared" ref="AH4:AH67" si="15">AVERAGE(AE4:AG4)</f>
        <v>0</v>
      </c>
      <c r="AI4" s="7">
        <f t="shared" ref="AI4:AI67" si="16">STDEV(AE4:AG4)</f>
        <v>0</v>
      </c>
      <c r="AJ4" s="31">
        <f>AJ3+AH4</f>
        <v>0</v>
      </c>
    </row>
    <row r="5" spans="1:36" ht="16" x14ac:dyDescent="0.2">
      <c r="B5" s="25"/>
      <c r="C5" s="9">
        <v>43574</v>
      </c>
      <c r="D5" s="7">
        <v>7</v>
      </c>
      <c r="E5" s="35">
        <v>1020</v>
      </c>
      <c r="F5" s="30">
        <v>32</v>
      </c>
      <c r="G5" s="8">
        <v>0</v>
      </c>
      <c r="H5" s="7">
        <v>105</v>
      </c>
      <c r="I5" s="7">
        <v>105</v>
      </c>
      <c r="J5" s="7">
        <f t="shared" si="0"/>
        <v>70</v>
      </c>
      <c r="K5" s="7">
        <f t="shared" si="1"/>
        <v>60.621778264910702</v>
      </c>
      <c r="L5" s="31">
        <f t="shared" ref="L5:L67" si="17">L4+J5</f>
        <v>117.33333333333334</v>
      </c>
      <c r="M5" s="6">
        <f t="shared" si="2"/>
        <v>0</v>
      </c>
      <c r="N5" s="6">
        <f t="shared" si="3"/>
        <v>126.14316082685824</v>
      </c>
      <c r="O5" s="6">
        <f t="shared" si="4"/>
        <v>126.14316082685824</v>
      </c>
      <c r="P5" s="7">
        <f t="shared" si="5"/>
        <v>126.14316082685824</v>
      </c>
      <c r="Q5" s="7">
        <f t="shared" si="6"/>
        <v>72.828787859816856</v>
      </c>
      <c r="R5" s="1">
        <f t="shared" ref="R5:R21" si="18">R4+P5</f>
        <v>214.78038111237538</v>
      </c>
      <c r="S5" s="6">
        <v>0</v>
      </c>
      <c r="T5" s="7">
        <v>58.3</v>
      </c>
      <c r="U5" s="7">
        <v>63.5</v>
      </c>
      <c r="V5" s="7">
        <f t="shared" si="7"/>
        <v>60.9</v>
      </c>
      <c r="W5" s="7">
        <f t="shared" si="8"/>
        <v>35.256630582062144</v>
      </c>
      <c r="X5" s="31">
        <f>X4+V5</f>
        <v>60.9</v>
      </c>
      <c r="Y5" s="6">
        <f t="shared" ref="Y5:AA66" si="19">G5*S5/100</f>
        <v>0</v>
      </c>
      <c r="Z5" s="7">
        <f t="shared" si="9"/>
        <v>61.215000000000003</v>
      </c>
      <c r="AA5" s="7">
        <f t="shared" si="9"/>
        <v>66.674999999999997</v>
      </c>
      <c r="AB5" s="7">
        <f t="shared" si="10"/>
        <v>42.63</v>
      </c>
      <c r="AC5" s="7">
        <f t="shared" si="11"/>
        <v>37.019462111165261</v>
      </c>
      <c r="AD5" s="1">
        <f t="shared" ref="AD5:AD67" si="20">AD4+AB5</f>
        <v>42.63</v>
      </c>
      <c r="AE5" s="6">
        <f t="shared" si="12"/>
        <v>0</v>
      </c>
      <c r="AF5" s="6">
        <f t="shared" si="13"/>
        <v>73.541462762058359</v>
      </c>
      <c r="AG5" s="6">
        <f t="shared" si="14"/>
        <v>80.100907125054988</v>
      </c>
      <c r="AH5" s="7">
        <f t="shared" si="15"/>
        <v>51.214123295704447</v>
      </c>
      <c r="AI5" s="7">
        <f t="shared" si="16"/>
        <v>44.473828217261953</v>
      </c>
      <c r="AJ5" s="31">
        <f t="shared" ref="AJ5:AJ67" si="21">AJ4+AH5</f>
        <v>51.214123295704447</v>
      </c>
    </row>
    <row r="6" spans="1:36" ht="16" x14ac:dyDescent="0.2">
      <c r="B6" s="25"/>
      <c r="C6" s="9">
        <v>43577</v>
      </c>
      <c r="D6" s="7">
        <v>10</v>
      </c>
      <c r="E6" s="35">
        <v>1020</v>
      </c>
      <c r="F6" s="30">
        <v>32</v>
      </c>
      <c r="G6" s="8">
        <v>0</v>
      </c>
      <c r="H6" s="7">
        <v>60</v>
      </c>
      <c r="I6" s="7">
        <v>85</v>
      </c>
      <c r="J6" s="7">
        <f t="shared" si="0"/>
        <v>48.333333333333336</v>
      </c>
      <c r="K6" s="7">
        <f t="shared" si="1"/>
        <v>43.684474740270524</v>
      </c>
      <c r="L6" s="31">
        <f t="shared" si="17"/>
        <v>165.66666666666669</v>
      </c>
      <c r="M6" s="6">
        <f t="shared" si="2"/>
        <v>0</v>
      </c>
      <c r="N6" s="6">
        <f t="shared" si="3"/>
        <v>72.081806186776134</v>
      </c>
      <c r="O6" s="6">
        <f t="shared" si="4"/>
        <v>102.11589209793286</v>
      </c>
      <c r="P6" s="7">
        <f t="shared" si="5"/>
        <v>87.098849142354496</v>
      </c>
      <c r="Q6" s="7">
        <f t="shared" si="6"/>
        <v>52.480930693321632</v>
      </c>
      <c r="R6" s="1">
        <f t="shared" si="18"/>
        <v>301.87923025472986</v>
      </c>
      <c r="S6" s="6">
        <v>0</v>
      </c>
      <c r="T6" s="7">
        <v>50.1</v>
      </c>
      <c r="U6" s="7">
        <v>57</v>
      </c>
      <c r="V6" s="7">
        <f t="shared" si="7"/>
        <v>53.55</v>
      </c>
      <c r="W6" s="7">
        <f t="shared" si="8"/>
        <v>31.109001912629733</v>
      </c>
      <c r="X6" s="31">
        <f t="shared" ref="X6:X67" si="22">X5+V6</f>
        <v>114.44999999999999</v>
      </c>
      <c r="Y6" s="6">
        <f t="shared" si="19"/>
        <v>0</v>
      </c>
      <c r="Z6" s="7">
        <f t="shared" si="9"/>
        <v>30.06</v>
      </c>
      <c r="AA6" s="7">
        <f t="shared" si="9"/>
        <v>48.45</v>
      </c>
      <c r="AB6" s="7">
        <f t="shared" si="10"/>
        <v>26.17</v>
      </c>
      <c r="AC6" s="7">
        <f t="shared" si="11"/>
        <v>24.458121350586186</v>
      </c>
      <c r="AD6" s="1">
        <f t="shared" si="20"/>
        <v>68.800000000000011</v>
      </c>
      <c r="AE6" s="6">
        <f t="shared" si="12"/>
        <v>0</v>
      </c>
      <c r="AF6" s="6">
        <f t="shared" si="13"/>
        <v>36.11298489957484</v>
      </c>
      <c r="AG6" s="6">
        <f t="shared" si="14"/>
        <v>58.206058495821729</v>
      </c>
      <c r="AH6" s="7">
        <f t="shared" si="15"/>
        <v>31.439681131798853</v>
      </c>
      <c r="AI6" s="7">
        <f t="shared" si="16"/>
        <v>29.383092714760089</v>
      </c>
      <c r="AJ6" s="31">
        <f t="shared" si="21"/>
        <v>82.653804427503303</v>
      </c>
    </row>
    <row r="7" spans="1:36" ht="16" x14ac:dyDescent="0.2">
      <c r="B7" s="25"/>
      <c r="C7" s="9">
        <v>43579</v>
      </c>
      <c r="D7" s="7">
        <v>12</v>
      </c>
      <c r="E7" s="35">
        <v>1020</v>
      </c>
      <c r="F7" s="30">
        <v>32</v>
      </c>
      <c r="G7" s="8">
        <v>0</v>
      </c>
      <c r="H7" s="7">
        <v>90</v>
      </c>
      <c r="I7" s="7">
        <v>0</v>
      </c>
      <c r="J7" s="7">
        <f t="shared" si="0"/>
        <v>30</v>
      </c>
      <c r="K7" s="7">
        <f t="shared" si="1"/>
        <v>51.96152422706632</v>
      </c>
      <c r="L7" s="31">
        <f t="shared" si="17"/>
        <v>195.66666666666669</v>
      </c>
      <c r="M7" s="6">
        <f t="shared" si="2"/>
        <v>0</v>
      </c>
      <c r="N7" s="6">
        <f t="shared" si="3"/>
        <v>108.1227092801642</v>
      </c>
      <c r="O7" s="6">
        <f t="shared" si="4"/>
        <v>0</v>
      </c>
      <c r="P7" s="7">
        <f t="shared" si="5"/>
        <v>54.061354640082101</v>
      </c>
      <c r="Q7" s="7">
        <f t="shared" si="6"/>
        <v>62.42467530841445</v>
      </c>
      <c r="R7" s="1">
        <f t="shared" si="18"/>
        <v>355.94058489481199</v>
      </c>
      <c r="S7" s="6">
        <v>0</v>
      </c>
      <c r="T7" s="7">
        <v>38.6</v>
      </c>
      <c r="U7" s="7">
        <v>47.4</v>
      </c>
      <c r="V7" s="7">
        <f t="shared" si="7"/>
        <v>43</v>
      </c>
      <c r="W7" s="7">
        <f t="shared" si="8"/>
        <v>25.212959630581516</v>
      </c>
      <c r="X7" s="31">
        <f t="shared" si="22"/>
        <v>157.44999999999999</v>
      </c>
      <c r="Y7" s="6">
        <f>G7*S7/100</f>
        <v>0</v>
      </c>
      <c r="Z7" s="7">
        <f t="shared" si="9"/>
        <v>34.74</v>
      </c>
      <c r="AA7" s="7">
        <f t="shared" si="9"/>
        <v>0</v>
      </c>
      <c r="AB7" s="7">
        <f t="shared" si="10"/>
        <v>11.58</v>
      </c>
      <c r="AC7" s="7">
        <f t="shared" si="11"/>
        <v>20.057148351647601</v>
      </c>
      <c r="AD7" s="1">
        <f t="shared" si="20"/>
        <v>80.38000000000001</v>
      </c>
      <c r="AE7" s="6">
        <f t="shared" si="12"/>
        <v>0</v>
      </c>
      <c r="AF7" s="6">
        <f t="shared" si="13"/>
        <v>41.735365782143383</v>
      </c>
      <c r="AG7" s="6">
        <f t="shared" si="14"/>
        <v>0</v>
      </c>
      <c r="AH7" s="7">
        <f t="shared" si="15"/>
        <v>13.911788594047794</v>
      </c>
      <c r="AI7" s="7">
        <f t="shared" si="16"/>
        <v>24.095924669047978</v>
      </c>
      <c r="AJ7" s="31">
        <f t="shared" si="21"/>
        <v>96.565593021551095</v>
      </c>
    </row>
    <row r="8" spans="1:36" ht="16" x14ac:dyDescent="0.2">
      <c r="B8" s="25"/>
      <c r="C8" s="9">
        <v>43581</v>
      </c>
      <c r="D8" s="7">
        <v>14</v>
      </c>
      <c r="E8" s="35">
        <v>1020</v>
      </c>
      <c r="F8" s="30">
        <v>32</v>
      </c>
      <c r="G8" s="8">
        <v>0</v>
      </c>
      <c r="H8" s="7">
        <v>50</v>
      </c>
      <c r="I8" s="7">
        <v>0</v>
      </c>
      <c r="J8" s="7">
        <f t="shared" si="0"/>
        <v>16.666666666666668</v>
      </c>
      <c r="K8" s="7">
        <f t="shared" si="1"/>
        <v>28.867513459481287</v>
      </c>
      <c r="L8" s="31">
        <f t="shared" si="17"/>
        <v>212.33333333333334</v>
      </c>
      <c r="M8" s="6">
        <f t="shared" si="2"/>
        <v>0</v>
      </c>
      <c r="N8" s="6">
        <f t="shared" si="3"/>
        <v>60.068171822313445</v>
      </c>
      <c r="O8" s="6">
        <f t="shared" si="4"/>
        <v>0</v>
      </c>
      <c r="P8" s="7">
        <f t="shared" si="5"/>
        <v>30.034085911156723</v>
      </c>
      <c r="Q8" s="7">
        <f t="shared" si="6"/>
        <v>34.68037517134136</v>
      </c>
      <c r="R8" s="1">
        <f t="shared" si="18"/>
        <v>385.97467080596869</v>
      </c>
      <c r="S8" s="6">
        <v>0</v>
      </c>
      <c r="T8" s="7">
        <v>27.7</v>
      </c>
      <c r="U8" s="7">
        <v>34.5</v>
      </c>
      <c r="V8" s="7">
        <f t="shared" si="7"/>
        <v>31.1</v>
      </c>
      <c r="W8" s="7">
        <f t="shared" si="8"/>
        <v>18.27466369959604</v>
      </c>
      <c r="X8" s="31">
        <f t="shared" si="22"/>
        <v>188.54999999999998</v>
      </c>
      <c r="Y8" s="6">
        <f t="shared" si="19"/>
        <v>0</v>
      </c>
      <c r="Z8" s="7">
        <f t="shared" si="9"/>
        <v>13.85</v>
      </c>
      <c r="AA8" s="7">
        <f t="shared" si="9"/>
        <v>0</v>
      </c>
      <c r="AB8" s="7">
        <f t="shared" si="10"/>
        <v>4.6166666666666663</v>
      </c>
      <c r="AC8" s="7">
        <f t="shared" si="11"/>
        <v>7.9963012282763168</v>
      </c>
      <c r="AD8" s="1">
        <f t="shared" si="20"/>
        <v>84.99666666666667</v>
      </c>
      <c r="AE8" s="6">
        <f t="shared" si="12"/>
        <v>0</v>
      </c>
      <c r="AF8" s="6">
        <f t="shared" si="13"/>
        <v>16.638883594780825</v>
      </c>
      <c r="AG8" s="6">
        <f t="shared" si="14"/>
        <v>0</v>
      </c>
      <c r="AH8" s="7">
        <f t="shared" si="15"/>
        <v>5.5462945315936087</v>
      </c>
      <c r="AI8" s="7">
        <f t="shared" si="16"/>
        <v>9.6064639224615576</v>
      </c>
      <c r="AJ8" s="31">
        <f t="shared" si="21"/>
        <v>102.1118875531447</v>
      </c>
    </row>
    <row r="9" spans="1:36" ht="16" x14ac:dyDescent="0.2">
      <c r="B9" s="25"/>
      <c r="C9" s="9">
        <v>43584</v>
      </c>
      <c r="D9" s="7">
        <v>17</v>
      </c>
      <c r="E9" s="35">
        <v>1020</v>
      </c>
      <c r="F9" s="30">
        <v>32</v>
      </c>
      <c r="G9" s="8">
        <v>0</v>
      </c>
      <c r="H9" s="7">
        <v>60</v>
      </c>
      <c r="I9" s="7">
        <v>59</v>
      </c>
      <c r="J9" s="7">
        <f t="shared" si="0"/>
        <v>39.666666666666664</v>
      </c>
      <c r="K9" s="7">
        <f t="shared" si="1"/>
        <v>34.35597958628648</v>
      </c>
      <c r="L9" s="31">
        <f t="shared" si="17"/>
        <v>252</v>
      </c>
      <c r="M9" s="6">
        <f t="shared" si="2"/>
        <v>0</v>
      </c>
      <c r="N9" s="6">
        <f t="shared" si="3"/>
        <v>72.081806186776134</v>
      </c>
      <c r="O9" s="6">
        <f t="shared" si="4"/>
        <v>70.880442750329863</v>
      </c>
      <c r="P9" s="7">
        <f t="shared" si="5"/>
        <v>71.481124468552991</v>
      </c>
      <c r="Q9" s="7">
        <f t="shared" si="6"/>
        <v>41.274017698258987</v>
      </c>
      <c r="R9" s="1">
        <f t="shared" si="18"/>
        <v>457.45579527452168</v>
      </c>
      <c r="S9" s="6">
        <v>0</v>
      </c>
      <c r="T9" s="7">
        <v>29.5</v>
      </c>
      <c r="U9" s="7">
        <v>44</v>
      </c>
      <c r="V9" s="7">
        <f t="shared" si="7"/>
        <v>36.75</v>
      </c>
      <c r="W9" s="7">
        <f t="shared" si="8"/>
        <v>22.422087324778662</v>
      </c>
      <c r="X9" s="31">
        <f t="shared" si="22"/>
        <v>225.29999999999998</v>
      </c>
      <c r="Y9" s="6">
        <f t="shared" si="19"/>
        <v>0</v>
      </c>
      <c r="Z9" s="7">
        <f t="shared" si="9"/>
        <v>17.7</v>
      </c>
      <c r="AA9" s="7">
        <f t="shared" si="9"/>
        <v>25.96</v>
      </c>
      <c r="AB9" s="7">
        <f t="shared" si="10"/>
        <v>14.553333333333333</v>
      </c>
      <c r="AC9" s="7">
        <f t="shared" si="11"/>
        <v>13.262976036068729</v>
      </c>
      <c r="AD9" s="1">
        <f t="shared" si="20"/>
        <v>99.55</v>
      </c>
      <c r="AE9" s="6">
        <f t="shared" si="12"/>
        <v>0</v>
      </c>
      <c r="AF9" s="6">
        <f t="shared" si="13"/>
        <v>21.264132825098962</v>
      </c>
      <c r="AG9" s="6">
        <f t="shared" si="14"/>
        <v>31.187394810145143</v>
      </c>
      <c r="AH9" s="7">
        <f t="shared" si="15"/>
        <v>17.483842545081369</v>
      </c>
      <c r="AI9" s="7">
        <f t="shared" si="16"/>
        <v>15.933654468196043</v>
      </c>
      <c r="AJ9" s="31">
        <f t="shared" si="21"/>
        <v>119.59573009822607</v>
      </c>
    </row>
    <row r="10" spans="1:36" ht="16" x14ac:dyDescent="0.2">
      <c r="B10" s="25"/>
      <c r="C10" s="9">
        <v>43587</v>
      </c>
      <c r="D10" s="7">
        <v>20</v>
      </c>
      <c r="E10" s="35">
        <v>1020</v>
      </c>
      <c r="F10" s="30">
        <v>32</v>
      </c>
      <c r="G10" s="8">
        <v>0</v>
      </c>
      <c r="H10" s="7">
        <v>0</v>
      </c>
      <c r="I10" s="7">
        <v>31</v>
      </c>
      <c r="J10" s="7">
        <f t="shared" si="0"/>
        <v>10.333333333333334</v>
      </c>
      <c r="K10" s="7">
        <f t="shared" si="1"/>
        <v>17.897858344878401</v>
      </c>
      <c r="L10" s="31">
        <f t="shared" si="17"/>
        <v>262.33333333333331</v>
      </c>
      <c r="M10" s="6">
        <f t="shared" si="2"/>
        <v>0</v>
      </c>
      <c r="N10" s="6">
        <f t="shared" si="3"/>
        <v>0</v>
      </c>
      <c r="O10" s="6">
        <f t="shared" si="4"/>
        <v>37.242266529834339</v>
      </c>
      <c r="P10" s="7">
        <f t="shared" si="5"/>
        <v>18.621133264917169</v>
      </c>
      <c r="Q10" s="7">
        <f t="shared" si="6"/>
        <v>21.501832606231645</v>
      </c>
      <c r="R10" s="1">
        <f t="shared" si="18"/>
        <v>476.07692853943882</v>
      </c>
      <c r="S10" s="6">
        <v>0</v>
      </c>
      <c r="T10" s="7">
        <v>35.6</v>
      </c>
      <c r="U10" s="7">
        <v>30.8</v>
      </c>
      <c r="V10" s="7">
        <f t="shared" si="7"/>
        <v>33.200000000000003</v>
      </c>
      <c r="W10" s="7">
        <f t="shared" si="8"/>
        <v>19.317694824521201</v>
      </c>
      <c r="X10" s="31">
        <f t="shared" si="22"/>
        <v>258.5</v>
      </c>
      <c r="Y10" s="6">
        <f t="shared" si="19"/>
        <v>0</v>
      </c>
      <c r="Z10" s="7">
        <f t="shared" si="9"/>
        <v>0</v>
      </c>
      <c r="AA10" s="7">
        <f t="shared" si="9"/>
        <v>9.548</v>
      </c>
      <c r="AB10" s="7">
        <f t="shared" si="10"/>
        <v>3.1826666666666665</v>
      </c>
      <c r="AC10" s="7">
        <f t="shared" si="11"/>
        <v>5.5125403702225464</v>
      </c>
      <c r="AD10" s="1">
        <f t="shared" si="20"/>
        <v>102.73266666666666</v>
      </c>
      <c r="AE10" s="6">
        <f t="shared" si="12"/>
        <v>0</v>
      </c>
      <c r="AF10" s="6">
        <f t="shared" si="13"/>
        <v>0</v>
      </c>
      <c r="AG10" s="6">
        <f t="shared" si="14"/>
        <v>11.470618091188976</v>
      </c>
      <c r="AH10" s="7">
        <f t="shared" si="15"/>
        <v>3.8235393637296586</v>
      </c>
      <c r="AI10" s="7">
        <f t="shared" si="16"/>
        <v>6.6225644427193462</v>
      </c>
      <c r="AJ10" s="31">
        <f t="shared" si="21"/>
        <v>123.41926946195574</v>
      </c>
    </row>
    <row r="11" spans="1:36" ht="16" x14ac:dyDescent="0.2">
      <c r="B11" s="25"/>
      <c r="C11" s="9">
        <v>43589</v>
      </c>
      <c r="D11" s="7">
        <v>22</v>
      </c>
      <c r="E11" s="35">
        <v>1020</v>
      </c>
      <c r="F11" s="30">
        <v>32</v>
      </c>
      <c r="G11" s="8">
        <v>0</v>
      </c>
      <c r="H11" s="7">
        <v>0</v>
      </c>
      <c r="I11" s="7">
        <v>10</v>
      </c>
      <c r="J11" s="7">
        <f t="shared" si="0"/>
        <v>3.3333333333333335</v>
      </c>
      <c r="K11" s="7">
        <f t="shared" si="1"/>
        <v>5.7735026918962573</v>
      </c>
      <c r="L11" s="31">
        <f t="shared" si="17"/>
        <v>265.66666666666663</v>
      </c>
      <c r="M11" s="6">
        <f t="shared" si="2"/>
        <v>0</v>
      </c>
      <c r="N11" s="6">
        <f t="shared" si="3"/>
        <v>0</v>
      </c>
      <c r="O11" s="6">
        <f t="shared" si="4"/>
        <v>12.013634364462689</v>
      </c>
      <c r="P11" s="7">
        <f t="shared" si="5"/>
        <v>6.0068171822313445</v>
      </c>
      <c r="Q11" s="7">
        <f t="shared" si="6"/>
        <v>6.9360750342682724</v>
      </c>
      <c r="R11" s="1">
        <f t="shared" si="18"/>
        <v>482.0837457216702</v>
      </c>
      <c r="S11" s="6">
        <v>0</v>
      </c>
      <c r="T11" s="7">
        <v>28.1</v>
      </c>
      <c r="U11" s="7">
        <v>27.5</v>
      </c>
      <c r="V11" s="7">
        <f t="shared" si="7"/>
        <v>27.8</v>
      </c>
      <c r="W11" s="7">
        <f t="shared" si="8"/>
        <v>16.053140918005216</v>
      </c>
      <c r="X11" s="31">
        <f t="shared" si="22"/>
        <v>286.3</v>
      </c>
      <c r="Y11" s="6">
        <f t="shared" si="19"/>
        <v>0</v>
      </c>
      <c r="Z11" s="7">
        <f t="shared" si="9"/>
        <v>0</v>
      </c>
      <c r="AA11" s="7">
        <f t="shared" si="9"/>
        <v>2.75</v>
      </c>
      <c r="AB11" s="7">
        <f t="shared" si="10"/>
        <v>0.91666666666666663</v>
      </c>
      <c r="AC11" s="7">
        <f t="shared" si="11"/>
        <v>1.5877132402714706</v>
      </c>
      <c r="AD11" s="1">
        <f t="shared" si="20"/>
        <v>103.64933333333333</v>
      </c>
      <c r="AE11" s="6">
        <f t="shared" si="12"/>
        <v>0</v>
      </c>
      <c r="AF11" s="6">
        <f t="shared" si="13"/>
        <v>0</v>
      </c>
      <c r="AG11" s="6">
        <f t="shared" si="14"/>
        <v>3.3037494502272398</v>
      </c>
      <c r="AH11" s="7">
        <f t="shared" si="15"/>
        <v>1.1012498167424132</v>
      </c>
      <c r="AI11" s="7">
        <f t="shared" si="16"/>
        <v>1.907420634423775</v>
      </c>
      <c r="AJ11" s="31">
        <f t="shared" si="21"/>
        <v>124.52051927869815</v>
      </c>
    </row>
    <row r="12" spans="1:36" ht="16" x14ac:dyDescent="0.2">
      <c r="B12" s="25"/>
      <c r="C12" s="9">
        <v>43591</v>
      </c>
      <c r="D12" s="7">
        <v>24</v>
      </c>
      <c r="E12" s="35">
        <v>1020</v>
      </c>
      <c r="F12" s="30">
        <v>32</v>
      </c>
      <c r="G12" s="8">
        <v>0</v>
      </c>
      <c r="H12" s="7">
        <v>0</v>
      </c>
      <c r="I12" s="7">
        <v>10</v>
      </c>
      <c r="J12" s="7">
        <f t="shared" si="0"/>
        <v>3.3333333333333335</v>
      </c>
      <c r="K12" s="7">
        <f t="shared" si="1"/>
        <v>5.7735026918962573</v>
      </c>
      <c r="L12" s="31">
        <f t="shared" si="17"/>
        <v>268.99999999999994</v>
      </c>
      <c r="M12" s="6">
        <f t="shared" si="2"/>
        <v>0</v>
      </c>
      <c r="N12" s="6">
        <f>((E12*H12)/((273.15+F12)*760))*273.15</f>
        <v>0</v>
      </c>
      <c r="O12" s="6">
        <f t="shared" si="4"/>
        <v>12.013634364462689</v>
      </c>
      <c r="P12" s="7">
        <f t="shared" si="5"/>
        <v>6.0068171822313445</v>
      </c>
      <c r="Q12" s="7">
        <f t="shared" si="6"/>
        <v>6.9360750342682724</v>
      </c>
      <c r="R12" s="1">
        <f t="shared" si="18"/>
        <v>488.09056290390151</v>
      </c>
      <c r="S12" s="6">
        <v>0</v>
      </c>
      <c r="T12" s="7">
        <v>35.700000000000003</v>
      </c>
      <c r="U12" s="7">
        <v>30.5</v>
      </c>
      <c r="V12" s="7">
        <f t="shared" si="7"/>
        <v>33.1</v>
      </c>
      <c r="W12" s="7">
        <f t="shared" si="8"/>
        <v>19.286350959508471</v>
      </c>
      <c r="X12" s="31">
        <f t="shared" si="22"/>
        <v>319.40000000000003</v>
      </c>
      <c r="Y12" s="6">
        <f t="shared" si="19"/>
        <v>0</v>
      </c>
      <c r="Z12" s="7">
        <f t="shared" si="9"/>
        <v>0</v>
      </c>
      <c r="AA12" s="7">
        <f t="shared" si="9"/>
        <v>3.05</v>
      </c>
      <c r="AB12" s="7">
        <f t="shared" si="10"/>
        <v>1.0166666666666666</v>
      </c>
      <c r="AC12" s="7">
        <f t="shared" si="11"/>
        <v>1.7609183210283585</v>
      </c>
      <c r="AD12" s="1">
        <f t="shared" si="20"/>
        <v>104.666</v>
      </c>
      <c r="AE12" s="6">
        <f t="shared" si="12"/>
        <v>0</v>
      </c>
      <c r="AF12" s="6">
        <f t="shared" si="13"/>
        <v>0</v>
      </c>
      <c r="AG12" s="6">
        <f t="shared" si="14"/>
        <v>3.6641584811611203</v>
      </c>
      <c r="AH12" s="7">
        <f t="shared" si="15"/>
        <v>1.2213861603870402</v>
      </c>
      <c r="AI12" s="7">
        <f t="shared" si="16"/>
        <v>2.1155028854518227</v>
      </c>
      <c r="AJ12" s="31">
        <f t="shared" si="21"/>
        <v>125.74190543908519</v>
      </c>
    </row>
    <row r="13" spans="1:36" ht="16" x14ac:dyDescent="0.2">
      <c r="B13" s="25"/>
      <c r="C13" s="9">
        <v>43593</v>
      </c>
      <c r="D13" s="7">
        <v>26</v>
      </c>
      <c r="E13" s="35">
        <v>1020</v>
      </c>
      <c r="F13" s="30">
        <v>32</v>
      </c>
      <c r="G13" s="8">
        <v>0</v>
      </c>
      <c r="H13" s="7">
        <v>0</v>
      </c>
      <c r="I13" s="7">
        <v>10</v>
      </c>
      <c r="J13" s="7">
        <f t="shared" si="0"/>
        <v>3.3333333333333335</v>
      </c>
      <c r="K13" s="7">
        <f t="shared" si="1"/>
        <v>5.7735026918962573</v>
      </c>
      <c r="L13" s="31">
        <f t="shared" si="17"/>
        <v>272.33333333333326</v>
      </c>
      <c r="M13" s="6">
        <f t="shared" si="2"/>
        <v>0</v>
      </c>
      <c r="N13" s="6">
        <f t="shared" si="3"/>
        <v>0</v>
      </c>
      <c r="O13" s="6">
        <f t="shared" si="4"/>
        <v>12.013634364462689</v>
      </c>
      <c r="P13" s="7">
        <f t="shared" si="5"/>
        <v>6.0068171822313445</v>
      </c>
      <c r="Q13" s="7">
        <f t="shared" si="6"/>
        <v>6.9360750342682724</v>
      </c>
      <c r="R13" s="1">
        <f t="shared" si="18"/>
        <v>494.09738008613283</v>
      </c>
      <c r="S13" s="6">
        <v>0</v>
      </c>
      <c r="T13" s="7">
        <v>28</v>
      </c>
      <c r="U13" s="7">
        <v>27</v>
      </c>
      <c r="V13" s="7">
        <f t="shared" si="7"/>
        <v>27.5</v>
      </c>
      <c r="W13" s="7">
        <f t="shared" si="8"/>
        <v>15.88500340992514</v>
      </c>
      <c r="X13" s="31">
        <f t="shared" si="22"/>
        <v>346.90000000000003</v>
      </c>
      <c r="Y13" s="6">
        <f t="shared" si="19"/>
        <v>0</v>
      </c>
      <c r="Z13" s="7">
        <f t="shared" si="9"/>
        <v>0</v>
      </c>
      <c r="AA13" s="7">
        <f t="shared" si="9"/>
        <v>2.7</v>
      </c>
      <c r="AB13" s="7">
        <f t="shared" si="10"/>
        <v>0.9</v>
      </c>
      <c r="AC13" s="7">
        <f t="shared" si="11"/>
        <v>1.5588457268119897</v>
      </c>
      <c r="AD13" s="1">
        <f t="shared" si="20"/>
        <v>105.566</v>
      </c>
      <c r="AE13" s="6">
        <f t="shared" si="12"/>
        <v>0</v>
      </c>
      <c r="AF13" s="6">
        <f t="shared" si="13"/>
        <v>0</v>
      </c>
      <c r="AG13" s="6">
        <f t="shared" si="14"/>
        <v>3.2436812784049258</v>
      </c>
      <c r="AH13" s="7">
        <f t="shared" si="15"/>
        <v>1.0812270928016419</v>
      </c>
      <c r="AI13" s="7">
        <f t="shared" si="16"/>
        <v>1.8727402592524334</v>
      </c>
      <c r="AJ13" s="31">
        <f t="shared" si="21"/>
        <v>126.82313253188683</v>
      </c>
    </row>
    <row r="14" spans="1:36" ht="16" x14ac:dyDescent="0.2">
      <c r="B14" s="25"/>
      <c r="C14" s="9">
        <v>43595</v>
      </c>
      <c r="D14" s="7">
        <v>28</v>
      </c>
      <c r="E14" s="35">
        <v>1020</v>
      </c>
      <c r="F14" s="30">
        <v>32</v>
      </c>
      <c r="G14" s="8">
        <v>0</v>
      </c>
      <c r="H14" s="7">
        <v>80</v>
      </c>
      <c r="I14" s="7">
        <v>0</v>
      </c>
      <c r="J14" s="7">
        <f t="shared" si="0"/>
        <v>26.666666666666668</v>
      </c>
      <c r="K14" s="7">
        <f t="shared" si="1"/>
        <v>46.188021535170058</v>
      </c>
      <c r="L14" s="31">
        <f t="shared" si="17"/>
        <v>298.99999999999994</v>
      </c>
      <c r="M14" s="6">
        <f t="shared" si="2"/>
        <v>0</v>
      </c>
      <c r="N14" s="6">
        <f t="shared" si="3"/>
        <v>96.109074915701513</v>
      </c>
      <c r="O14" s="6">
        <f t="shared" si="4"/>
        <v>0</v>
      </c>
      <c r="P14" s="7">
        <f t="shared" si="5"/>
        <v>48.054537457850756</v>
      </c>
      <c r="Q14" s="7">
        <f t="shared" si="6"/>
        <v>55.488600274146179</v>
      </c>
      <c r="R14" s="1">
        <f t="shared" si="18"/>
        <v>542.15191754398359</v>
      </c>
      <c r="S14" s="6">
        <v>0</v>
      </c>
      <c r="T14" s="7">
        <v>28.5</v>
      </c>
      <c r="U14" s="7">
        <v>28</v>
      </c>
      <c r="V14" s="7">
        <f t="shared" si="7"/>
        <v>28.25</v>
      </c>
      <c r="W14" s="7">
        <f t="shared" si="8"/>
        <v>16.312060977489427</v>
      </c>
      <c r="X14" s="31">
        <f t="shared" si="22"/>
        <v>375.15000000000003</v>
      </c>
      <c r="Y14" s="6">
        <f t="shared" si="19"/>
        <v>0</v>
      </c>
      <c r="Z14" s="7">
        <f t="shared" si="9"/>
        <v>22.8</v>
      </c>
      <c r="AA14" s="7">
        <f t="shared" si="9"/>
        <v>0</v>
      </c>
      <c r="AB14" s="7">
        <f t="shared" si="10"/>
        <v>7.6000000000000005</v>
      </c>
      <c r="AC14" s="7">
        <f t="shared" si="11"/>
        <v>13.163586137523469</v>
      </c>
      <c r="AD14" s="1">
        <f t="shared" si="20"/>
        <v>113.166</v>
      </c>
      <c r="AE14" s="6">
        <f t="shared" si="12"/>
        <v>0</v>
      </c>
      <c r="AF14" s="6">
        <f t="shared" si="13"/>
        <v>27.39108635097493</v>
      </c>
      <c r="AG14" s="6">
        <f t="shared" si="14"/>
        <v>0</v>
      </c>
      <c r="AH14" s="7">
        <f t="shared" si="15"/>
        <v>9.1303621169916429</v>
      </c>
      <c r="AI14" s="7">
        <f t="shared" si="16"/>
        <v>15.81425107813166</v>
      </c>
      <c r="AJ14" s="31">
        <f t="shared" si="21"/>
        <v>135.95349464887846</v>
      </c>
    </row>
    <row r="15" spans="1:36" ht="16" x14ac:dyDescent="0.2">
      <c r="B15" s="25"/>
      <c r="C15" s="9">
        <v>43598</v>
      </c>
      <c r="D15" s="7">
        <v>31</v>
      </c>
      <c r="E15" s="35">
        <v>1020</v>
      </c>
      <c r="F15" s="30">
        <v>32</v>
      </c>
      <c r="G15" s="8">
        <v>0</v>
      </c>
      <c r="H15" s="7">
        <v>89</v>
      </c>
      <c r="I15" s="7">
        <v>0</v>
      </c>
      <c r="J15" s="7">
        <f t="shared" si="0"/>
        <v>29.666666666666668</v>
      </c>
      <c r="K15" s="7">
        <f t="shared" si="1"/>
        <v>51.384173957876691</v>
      </c>
      <c r="L15" s="31">
        <f t="shared" si="17"/>
        <v>328.66666666666663</v>
      </c>
      <c r="M15" s="6">
        <f t="shared" si="2"/>
        <v>0</v>
      </c>
      <c r="N15" s="6">
        <f t="shared" si="3"/>
        <v>106.92134584371794</v>
      </c>
      <c r="O15" s="6">
        <f t="shared" si="4"/>
        <v>0</v>
      </c>
      <c r="P15" s="7">
        <f t="shared" si="5"/>
        <v>53.460672921858972</v>
      </c>
      <c r="Q15" s="7">
        <f t="shared" si="6"/>
        <v>61.731067804987624</v>
      </c>
      <c r="R15" s="1">
        <f t="shared" si="18"/>
        <v>595.61259046584257</v>
      </c>
      <c r="S15" s="6">
        <v>0</v>
      </c>
      <c r="T15" s="7">
        <v>31.9</v>
      </c>
      <c r="U15" s="7">
        <v>34.6</v>
      </c>
      <c r="V15" s="7">
        <f t="shared" si="7"/>
        <v>33.25</v>
      </c>
      <c r="W15" s="7">
        <f t="shared" si="8"/>
        <v>19.244306517339961</v>
      </c>
      <c r="X15" s="31">
        <f t="shared" si="22"/>
        <v>408.40000000000003</v>
      </c>
      <c r="Y15" s="6">
        <f t="shared" si="19"/>
        <v>0</v>
      </c>
      <c r="Z15" s="7">
        <f t="shared" si="9"/>
        <v>28.390999999999998</v>
      </c>
      <c r="AA15" s="7">
        <f t="shared" si="9"/>
        <v>0</v>
      </c>
      <c r="AB15" s="7">
        <f t="shared" si="10"/>
        <v>9.4636666666666667</v>
      </c>
      <c r="AC15" s="7">
        <f t="shared" si="11"/>
        <v>16.391551492562666</v>
      </c>
      <c r="AD15" s="1">
        <f t="shared" si="20"/>
        <v>122.62966666666667</v>
      </c>
      <c r="AE15" s="6">
        <f t="shared" si="12"/>
        <v>0</v>
      </c>
      <c r="AF15" s="6">
        <f t="shared" si="13"/>
        <v>34.107909324146021</v>
      </c>
      <c r="AG15" s="6">
        <f t="shared" si="14"/>
        <v>0</v>
      </c>
      <c r="AH15" s="7">
        <f t="shared" si="15"/>
        <v>11.369303108048674</v>
      </c>
      <c r="AI15" s="7">
        <f t="shared" si="16"/>
        <v>19.692210629791052</v>
      </c>
      <c r="AJ15" s="31">
        <f t="shared" si="21"/>
        <v>147.32279775692714</v>
      </c>
    </row>
    <row r="16" spans="1:36" ht="16" x14ac:dyDescent="0.2">
      <c r="B16" s="25"/>
      <c r="C16" s="9">
        <v>43600</v>
      </c>
      <c r="D16" s="7">
        <v>33</v>
      </c>
      <c r="E16" s="35">
        <v>1020</v>
      </c>
      <c r="F16" s="30">
        <v>32</v>
      </c>
      <c r="G16" s="8">
        <v>0</v>
      </c>
      <c r="H16" s="7">
        <v>71</v>
      </c>
      <c r="I16" s="7">
        <v>0</v>
      </c>
      <c r="J16" s="7">
        <f t="shared" si="0"/>
        <v>23.666666666666668</v>
      </c>
      <c r="K16" s="7">
        <f t="shared" si="1"/>
        <v>40.991869112463434</v>
      </c>
      <c r="L16" s="31">
        <f t="shared" si="17"/>
        <v>352.33333333333331</v>
      </c>
      <c r="M16" s="6">
        <f t="shared" si="2"/>
        <v>0</v>
      </c>
      <c r="N16" s="6">
        <f t="shared" si="3"/>
        <v>85.296803987685095</v>
      </c>
      <c r="O16" s="6">
        <f t="shared" si="4"/>
        <v>0</v>
      </c>
      <c r="P16" s="7">
        <f t="shared" si="5"/>
        <v>42.648401993842548</v>
      </c>
      <c r="Q16" s="7">
        <f t="shared" si="6"/>
        <v>49.246132743304734</v>
      </c>
      <c r="R16" s="1">
        <f t="shared" si="18"/>
        <v>638.2609924596851</v>
      </c>
      <c r="S16" s="6">
        <v>0</v>
      </c>
      <c r="T16" s="7">
        <v>33.6</v>
      </c>
      <c r="U16" s="7">
        <v>39.1</v>
      </c>
      <c r="V16" s="7">
        <f t="shared" si="7"/>
        <v>36.35</v>
      </c>
      <c r="W16" s="7">
        <f t="shared" si="8"/>
        <v>21.166089230968804</v>
      </c>
      <c r="X16" s="31">
        <f t="shared" si="22"/>
        <v>444.75000000000006</v>
      </c>
      <c r="Y16" s="6">
        <f t="shared" si="19"/>
        <v>0</v>
      </c>
      <c r="Z16" s="7">
        <f t="shared" si="9"/>
        <v>23.855999999999998</v>
      </c>
      <c r="AA16" s="7">
        <f t="shared" si="9"/>
        <v>0</v>
      </c>
      <c r="AB16" s="7">
        <f t="shared" si="10"/>
        <v>7.9519999999999991</v>
      </c>
      <c r="AC16" s="7">
        <f t="shared" si="11"/>
        <v>13.773268021787711</v>
      </c>
      <c r="AD16" s="1">
        <f t="shared" si="20"/>
        <v>130.58166666666668</v>
      </c>
      <c r="AE16" s="6">
        <f t="shared" si="12"/>
        <v>0</v>
      </c>
      <c r="AF16" s="6">
        <f t="shared" si="13"/>
        <v>28.65972613986219</v>
      </c>
      <c r="AG16" s="6">
        <f t="shared" si="14"/>
        <v>0</v>
      </c>
      <c r="AH16" s="7">
        <f t="shared" si="15"/>
        <v>9.5532420466207295</v>
      </c>
      <c r="AI16" s="7">
        <f t="shared" si="16"/>
        <v>16.546700601750391</v>
      </c>
      <c r="AJ16" s="31">
        <f t="shared" si="21"/>
        <v>156.87603980354788</v>
      </c>
    </row>
    <row r="17" spans="1:36" ht="16" x14ac:dyDescent="0.2">
      <c r="B17" s="25"/>
      <c r="C17" s="9">
        <v>43602</v>
      </c>
      <c r="D17" s="7">
        <v>35</v>
      </c>
      <c r="E17" s="35">
        <v>1020</v>
      </c>
      <c r="F17" s="30">
        <v>32</v>
      </c>
      <c r="G17" s="8">
        <v>0</v>
      </c>
      <c r="H17" s="7">
        <v>50</v>
      </c>
      <c r="I17" s="7">
        <v>100</v>
      </c>
      <c r="J17" s="7">
        <f t="shared" si="0"/>
        <v>50</v>
      </c>
      <c r="K17" s="7">
        <f t="shared" si="1"/>
        <v>50</v>
      </c>
      <c r="L17" s="31">
        <f t="shared" si="17"/>
        <v>402.33333333333331</v>
      </c>
      <c r="M17" s="6">
        <f t="shared" si="2"/>
        <v>0</v>
      </c>
      <c r="N17" s="6">
        <f t="shared" si="3"/>
        <v>60.068171822313445</v>
      </c>
      <c r="O17" s="6">
        <f t="shared" si="4"/>
        <v>120.13634364462689</v>
      </c>
      <c r="P17" s="7">
        <f t="shared" si="5"/>
        <v>90.102257733470168</v>
      </c>
      <c r="Q17" s="7">
        <f t="shared" si="6"/>
        <v>60.068171822313445</v>
      </c>
      <c r="R17" s="1">
        <f t="shared" si="18"/>
        <v>728.3632501931553</v>
      </c>
      <c r="S17" s="6">
        <v>0</v>
      </c>
      <c r="T17" s="7">
        <v>28.4</v>
      </c>
      <c r="U17" s="7">
        <v>24.1</v>
      </c>
      <c r="V17" s="7">
        <f t="shared" si="7"/>
        <v>26.25</v>
      </c>
      <c r="W17" s="7">
        <f t="shared" si="8"/>
        <v>15.307187854076918</v>
      </c>
      <c r="X17" s="31">
        <f t="shared" si="22"/>
        <v>471.00000000000006</v>
      </c>
      <c r="Y17" s="6">
        <f t="shared" si="19"/>
        <v>0</v>
      </c>
      <c r="Z17" s="7">
        <f t="shared" si="9"/>
        <v>14.2</v>
      </c>
      <c r="AA17" s="7">
        <f t="shared" si="9"/>
        <v>24.1</v>
      </c>
      <c r="AB17" s="7">
        <f t="shared" si="10"/>
        <v>12.766666666666666</v>
      </c>
      <c r="AC17" s="7">
        <f t="shared" si="11"/>
        <v>12.113766273679436</v>
      </c>
      <c r="AD17" s="1">
        <f t="shared" si="20"/>
        <v>143.34833333333336</v>
      </c>
      <c r="AE17" s="6">
        <f t="shared" si="12"/>
        <v>0</v>
      </c>
      <c r="AF17" s="6">
        <f t="shared" si="13"/>
        <v>17.059360797537018</v>
      </c>
      <c r="AG17" s="6">
        <f t="shared" si="14"/>
        <v>28.952858818355082</v>
      </c>
      <c r="AH17" s="7">
        <f t="shared" si="15"/>
        <v>15.337406538630701</v>
      </c>
      <c r="AI17" s="7">
        <f t="shared" si="16"/>
        <v>14.553035878854438</v>
      </c>
      <c r="AJ17" s="31">
        <f t="shared" si="21"/>
        <v>172.21344634217857</v>
      </c>
    </row>
    <row r="18" spans="1:36" ht="16" x14ac:dyDescent="0.2">
      <c r="B18" s="25"/>
      <c r="C18" s="9">
        <v>43605</v>
      </c>
      <c r="D18" s="7">
        <v>38</v>
      </c>
      <c r="E18" s="35">
        <v>1020</v>
      </c>
      <c r="F18" s="30">
        <v>32</v>
      </c>
      <c r="G18" s="8">
        <v>0</v>
      </c>
      <c r="H18" s="7">
        <v>132</v>
      </c>
      <c r="I18" s="7">
        <v>70</v>
      </c>
      <c r="J18" s="7">
        <f t="shared" si="0"/>
        <v>67.333333333333329</v>
      </c>
      <c r="K18" s="7">
        <f t="shared" si="1"/>
        <v>66.040391680647474</v>
      </c>
      <c r="L18" s="31">
        <f t="shared" si="17"/>
        <v>469.66666666666663</v>
      </c>
      <c r="M18" s="6">
        <f t="shared" si="2"/>
        <v>0</v>
      </c>
      <c r="N18" s="6">
        <f t="shared" si="3"/>
        <v>158.5799736109075</v>
      </c>
      <c r="O18" s="6">
        <f t="shared" si="4"/>
        <v>84.095440551238823</v>
      </c>
      <c r="P18" s="7">
        <f t="shared" si="5"/>
        <v>121.33770708107316</v>
      </c>
      <c r="Q18" s="7">
        <f t="shared" si="6"/>
        <v>79.338511893720252</v>
      </c>
      <c r="R18" s="1">
        <f t="shared" si="18"/>
        <v>849.70095727422847</v>
      </c>
      <c r="S18" s="6">
        <v>0</v>
      </c>
      <c r="T18" s="7">
        <v>29.4</v>
      </c>
      <c r="U18" s="7">
        <v>29.1</v>
      </c>
      <c r="V18" s="7">
        <f t="shared" si="7"/>
        <v>29.25</v>
      </c>
      <c r="W18" s="7">
        <f t="shared" si="8"/>
        <v>16.888161534045086</v>
      </c>
      <c r="X18" s="31">
        <f t="shared" si="22"/>
        <v>500.25000000000006</v>
      </c>
      <c r="Y18" s="6">
        <f t="shared" si="19"/>
        <v>0</v>
      </c>
      <c r="Z18" s="7">
        <f t="shared" si="9"/>
        <v>38.808</v>
      </c>
      <c r="AA18" s="7">
        <f t="shared" si="9"/>
        <v>20.37</v>
      </c>
      <c r="AB18" s="7">
        <f t="shared" si="10"/>
        <v>19.725999999999999</v>
      </c>
      <c r="AC18" s="7">
        <f t="shared" si="11"/>
        <v>19.412013496801411</v>
      </c>
      <c r="AD18" s="1">
        <f t="shared" si="20"/>
        <v>163.07433333333336</v>
      </c>
      <c r="AE18" s="6">
        <f t="shared" si="12"/>
        <v>0</v>
      </c>
      <c r="AF18" s="6">
        <f t="shared" si="13"/>
        <v>46.622512241606799</v>
      </c>
      <c r="AG18" s="6">
        <f t="shared" si="14"/>
        <v>24.4717732004105</v>
      </c>
      <c r="AH18" s="7">
        <f t="shared" si="15"/>
        <v>23.698095147339099</v>
      </c>
      <c r="AI18" s="7">
        <f t="shared" si="16"/>
        <v>23.320883242858688</v>
      </c>
      <c r="AJ18" s="31">
        <f t="shared" si="21"/>
        <v>195.91154148951767</v>
      </c>
    </row>
    <row r="19" spans="1:36" ht="16" x14ac:dyDescent="0.2">
      <c r="B19" s="25"/>
      <c r="C19" s="9">
        <v>43607</v>
      </c>
      <c r="D19" s="7">
        <v>40</v>
      </c>
      <c r="E19" s="35">
        <v>1020</v>
      </c>
      <c r="F19" s="30">
        <v>32</v>
      </c>
      <c r="G19" s="8">
        <v>0</v>
      </c>
      <c r="H19" s="7">
        <v>88</v>
      </c>
      <c r="I19" s="7">
        <v>80</v>
      </c>
      <c r="J19" s="7">
        <f t="shared" si="0"/>
        <v>56</v>
      </c>
      <c r="K19" s="7">
        <f t="shared" si="1"/>
        <v>48.662100242385755</v>
      </c>
      <c r="L19" s="31">
        <f t="shared" si="17"/>
        <v>525.66666666666663</v>
      </c>
      <c r="M19" s="6">
        <f t="shared" si="2"/>
        <v>0</v>
      </c>
      <c r="N19" s="6">
        <f t="shared" si="3"/>
        <v>105.71998240727167</v>
      </c>
      <c r="O19" s="6">
        <f t="shared" si="4"/>
        <v>96.109074915701513</v>
      </c>
      <c r="P19" s="7">
        <f t="shared" si="5"/>
        <v>100.9145286614866</v>
      </c>
      <c r="Q19" s="7">
        <f t="shared" si="6"/>
        <v>58.460867971885357</v>
      </c>
      <c r="R19" s="1">
        <f t="shared" si="18"/>
        <v>950.61548593571501</v>
      </c>
      <c r="S19" s="6">
        <v>0</v>
      </c>
      <c r="T19" s="7">
        <v>41.9</v>
      </c>
      <c r="U19" s="7">
        <v>31.1</v>
      </c>
      <c r="V19" s="7">
        <f t="shared" si="7"/>
        <v>36.5</v>
      </c>
      <c r="W19" s="7">
        <f t="shared" si="8"/>
        <v>21.754156690925374</v>
      </c>
      <c r="X19" s="31">
        <f t="shared" si="22"/>
        <v>536.75</v>
      </c>
      <c r="Y19" s="6">
        <f t="shared" si="19"/>
        <v>0</v>
      </c>
      <c r="Z19" s="7">
        <f t="shared" si="9"/>
        <v>36.872</v>
      </c>
      <c r="AA19" s="7">
        <f t="shared" si="9"/>
        <v>24.88</v>
      </c>
      <c r="AB19" s="7">
        <f t="shared" si="10"/>
        <v>20.584</v>
      </c>
      <c r="AC19" s="7">
        <f t="shared" si="11"/>
        <v>18.807652910451107</v>
      </c>
      <c r="AD19" s="1">
        <f t="shared" si="20"/>
        <v>183.65833333333336</v>
      </c>
      <c r="AE19" s="6">
        <f t="shared" si="12"/>
        <v>0</v>
      </c>
      <c r="AF19" s="6">
        <f t="shared" si="13"/>
        <v>44.296672628646832</v>
      </c>
      <c r="AG19" s="6">
        <f t="shared" si="14"/>
        <v>29.889922298783169</v>
      </c>
      <c r="AH19" s="7">
        <f t="shared" si="15"/>
        <v>24.728864975810001</v>
      </c>
      <c r="AI19" s="7">
        <f t="shared" si="16"/>
        <v>22.594826531988211</v>
      </c>
      <c r="AJ19" s="31">
        <f t="shared" si="21"/>
        <v>220.64040646532769</v>
      </c>
    </row>
    <row r="20" spans="1:36" ht="16" x14ac:dyDescent="0.2">
      <c r="B20" s="25"/>
      <c r="C20" s="9">
        <v>43609</v>
      </c>
      <c r="D20" s="7">
        <v>42</v>
      </c>
      <c r="E20" s="35">
        <v>1020</v>
      </c>
      <c r="F20" s="30">
        <v>32</v>
      </c>
      <c r="G20" s="8">
        <v>0</v>
      </c>
      <c r="H20" s="7">
        <v>40</v>
      </c>
      <c r="I20" s="7">
        <v>69</v>
      </c>
      <c r="J20" s="7">
        <f t="shared" si="0"/>
        <v>36.333333333333336</v>
      </c>
      <c r="K20" s="7">
        <f t="shared" si="1"/>
        <v>34.645827069552446</v>
      </c>
      <c r="L20" s="31">
        <f t="shared" si="17"/>
        <v>562</v>
      </c>
      <c r="M20" s="6">
        <f t="shared" si="2"/>
        <v>0</v>
      </c>
      <c r="N20" s="6">
        <f t="shared" si="3"/>
        <v>48.054537457850756</v>
      </c>
      <c r="O20" s="6">
        <f t="shared" si="4"/>
        <v>82.894077114792566</v>
      </c>
      <c r="P20" s="7">
        <f t="shared" si="5"/>
        <v>65.474307286321661</v>
      </c>
      <c r="Q20" s="7">
        <f t="shared" si="6"/>
        <v>41.622229866800708</v>
      </c>
      <c r="R20" s="1">
        <f t="shared" si="18"/>
        <v>1016.0897932220366</v>
      </c>
      <c r="S20" s="6">
        <v>0</v>
      </c>
      <c r="T20" s="7">
        <v>4.3</v>
      </c>
      <c r="U20" s="7">
        <v>16.5</v>
      </c>
      <c r="V20" s="7">
        <f t="shared" si="7"/>
        <v>10.4</v>
      </c>
      <c r="W20" s="7">
        <f t="shared" si="8"/>
        <v>8.5594002905188002</v>
      </c>
      <c r="X20" s="31">
        <f t="shared" si="22"/>
        <v>547.15</v>
      </c>
      <c r="Y20" s="6">
        <f t="shared" si="19"/>
        <v>0</v>
      </c>
      <c r="Z20" s="7">
        <f t="shared" si="9"/>
        <v>1.72</v>
      </c>
      <c r="AA20" s="7">
        <f t="shared" si="9"/>
        <v>11.385</v>
      </c>
      <c r="AB20" s="7">
        <f t="shared" si="10"/>
        <v>4.3683333333333332</v>
      </c>
      <c r="AC20" s="7">
        <f t="shared" si="11"/>
        <v>6.1371661484217075</v>
      </c>
      <c r="AD20" s="1">
        <f t="shared" si="20"/>
        <v>188.0266666666667</v>
      </c>
      <c r="AE20" s="6">
        <f t="shared" si="12"/>
        <v>0</v>
      </c>
      <c r="AF20" s="6">
        <f t="shared" si="13"/>
        <v>2.0663451106875823</v>
      </c>
      <c r="AG20" s="6">
        <f t="shared" si="14"/>
        <v>13.677522723940772</v>
      </c>
      <c r="AH20" s="7">
        <f t="shared" si="15"/>
        <v>5.2479559448761179</v>
      </c>
      <c r="AI20" s="7">
        <f t="shared" si="16"/>
        <v>7.3729670141096149</v>
      </c>
      <c r="AJ20" s="31">
        <f t="shared" si="21"/>
        <v>225.8883624102038</v>
      </c>
    </row>
    <row r="21" spans="1:36" ht="16" x14ac:dyDescent="0.2">
      <c r="B21" s="25"/>
      <c r="C21" s="9">
        <v>43612</v>
      </c>
      <c r="D21" s="7">
        <v>45</v>
      </c>
      <c r="E21" s="35">
        <v>1020</v>
      </c>
      <c r="F21" s="30">
        <v>32</v>
      </c>
      <c r="G21" s="8">
        <v>0</v>
      </c>
      <c r="H21" s="7">
        <v>95</v>
      </c>
      <c r="I21" s="7">
        <v>80</v>
      </c>
      <c r="J21" s="7">
        <f t="shared" si="0"/>
        <v>58.333333333333336</v>
      </c>
      <c r="K21" s="7">
        <f t="shared" si="1"/>
        <v>51.071844820148534</v>
      </c>
      <c r="L21" s="31">
        <f t="shared" si="17"/>
        <v>620.33333333333337</v>
      </c>
      <c r="M21" s="6">
        <f t="shared" si="2"/>
        <v>0</v>
      </c>
      <c r="N21" s="6">
        <f t="shared" si="3"/>
        <v>114.12952646239556</v>
      </c>
      <c r="O21" s="6">
        <f t="shared" si="4"/>
        <v>96.109074915701513</v>
      </c>
      <c r="P21" s="7">
        <f t="shared" si="5"/>
        <v>105.11930068904854</v>
      </c>
      <c r="Q21" s="7">
        <f t="shared" si="6"/>
        <v>61.355846998784223</v>
      </c>
      <c r="R21" s="1">
        <f t="shared" si="18"/>
        <v>1121.2090939110851</v>
      </c>
      <c r="S21" s="6">
        <v>0</v>
      </c>
      <c r="T21" s="7">
        <v>25.6</v>
      </c>
      <c r="U21" s="7">
        <v>25.4</v>
      </c>
      <c r="V21" s="7">
        <f t="shared" si="7"/>
        <v>25.5</v>
      </c>
      <c r="W21" s="7">
        <f t="shared" si="8"/>
        <v>14.722771478223793</v>
      </c>
      <c r="X21" s="31">
        <f t="shared" si="22"/>
        <v>572.65</v>
      </c>
      <c r="Y21" s="6">
        <f t="shared" si="19"/>
        <v>0</v>
      </c>
      <c r="Z21" s="7">
        <f t="shared" si="9"/>
        <v>24.32</v>
      </c>
      <c r="AA21" s="7">
        <f t="shared" si="9"/>
        <v>20.32</v>
      </c>
      <c r="AB21" s="7">
        <f t="shared" si="10"/>
        <v>14.88</v>
      </c>
      <c r="AC21" s="7">
        <f t="shared" si="11"/>
        <v>13.040736175538559</v>
      </c>
      <c r="AD21" s="1">
        <f t="shared" si="20"/>
        <v>202.90666666666669</v>
      </c>
      <c r="AE21" s="6">
        <f t="shared" si="12"/>
        <v>0</v>
      </c>
      <c r="AF21" s="6">
        <f t="shared" si="13"/>
        <v>29.217158774373264</v>
      </c>
      <c r="AG21" s="6">
        <f t="shared" si="14"/>
        <v>24.411705028588187</v>
      </c>
      <c r="AH21" s="7">
        <f t="shared" si="15"/>
        <v>17.876287934320484</v>
      </c>
      <c r="AI21" s="7">
        <f t="shared" si="16"/>
        <v>15.666663625634179</v>
      </c>
      <c r="AJ21" s="31">
        <f t="shared" si="21"/>
        <v>243.76465034452428</v>
      </c>
    </row>
    <row r="22" spans="1:36" ht="16" x14ac:dyDescent="0.2">
      <c r="B22" s="25"/>
      <c r="C22" s="9"/>
      <c r="D22" s="7"/>
      <c r="E22" s="35"/>
      <c r="F22" s="30"/>
      <c r="G22" s="8"/>
      <c r="H22" s="7"/>
      <c r="I22" s="7"/>
      <c r="J22" s="7"/>
      <c r="K22" s="7"/>
      <c r="L22" s="31"/>
      <c r="M22" s="6"/>
      <c r="N22" s="6"/>
      <c r="O22" s="6"/>
      <c r="P22" s="7"/>
      <c r="Q22" s="7"/>
      <c r="R22" s="1"/>
      <c r="S22" s="6"/>
      <c r="T22" s="7"/>
      <c r="U22" s="7"/>
      <c r="V22" s="7"/>
      <c r="W22" s="7"/>
      <c r="X22" s="31"/>
      <c r="Y22" s="6"/>
      <c r="Z22" s="7"/>
      <c r="AA22" s="7"/>
      <c r="AB22" s="7"/>
      <c r="AC22" s="7"/>
      <c r="AD22" s="1"/>
      <c r="AE22" s="6"/>
      <c r="AF22" s="6"/>
      <c r="AG22" s="6"/>
      <c r="AH22" s="7"/>
      <c r="AI22" s="7"/>
      <c r="AJ22" s="31"/>
    </row>
    <row r="23" spans="1:36" ht="16" x14ac:dyDescent="0.2">
      <c r="B23" s="25"/>
      <c r="C23" s="9"/>
      <c r="D23" s="7"/>
      <c r="E23" s="35"/>
      <c r="F23" s="30"/>
      <c r="G23" s="8"/>
      <c r="H23" s="7"/>
      <c r="I23" s="7"/>
      <c r="J23" s="7"/>
      <c r="K23" s="7"/>
      <c r="L23" s="31"/>
      <c r="M23" s="6"/>
      <c r="N23" s="6"/>
      <c r="O23" s="6"/>
      <c r="P23" s="7"/>
      <c r="Q23" s="7"/>
      <c r="R23" s="1"/>
      <c r="S23" s="6"/>
      <c r="T23" s="7"/>
      <c r="U23" s="7"/>
      <c r="V23" s="7"/>
      <c r="W23" s="7"/>
      <c r="X23" s="31"/>
      <c r="Y23" s="6"/>
      <c r="Z23" s="7"/>
      <c r="AA23" s="7"/>
      <c r="AB23" s="7"/>
      <c r="AC23" s="7"/>
      <c r="AD23" s="1"/>
      <c r="AE23" s="6"/>
      <c r="AF23" s="6"/>
      <c r="AG23" s="6"/>
      <c r="AH23" s="7"/>
      <c r="AI23" s="7"/>
      <c r="AJ23" s="31"/>
    </row>
    <row r="24" spans="1:36" ht="16" x14ac:dyDescent="0.2">
      <c r="B24" s="25"/>
      <c r="C24" s="9"/>
      <c r="D24" s="7"/>
      <c r="E24" s="35"/>
      <c r="F24" s="30"/>
      <c r="G24" s="8"/>
      <c r="H24" s="7"/>
      <c r="I24" s="7"/>
      <c r="J24" s="7"/>
      <c r="K24" s="7"/>
      <c r="L24" s="31"/>
      <c r="M24" s="6"/>
      <c r="N24" s="6"/>
      <c r="O24" s="6"/>
      <c r="P24" s="7"/>
      <c r="Q24" s="7"/>
      <c r="R24" s="1"/>
      <c r="S24" s="6"/>
      <c r="T24" s="7"/>
      <c r="U24" s="7"/>
      <c r="V24" s="7"/>
      <c r="W24" s="7"/>
      <c r="X24" s="31"/>
      <c r="Y24" s="6"/>
      <c r="Z24" s="7"/>
      <c r="AA24" s="7"/>
      <c r="AB24" s="7"/>
      <c r="AC24" s="7"/>
      <c r="AD24" s="1"/>
      <c r="AE24" s="6"/>
      <c r="AF24" s="6"/>
      <c r="AG24" s="6"/>
      <c r="AH24" s="7"/>
      <c r="AI24" s="7"/>
      <c r="AJ24" s="31"/>
    </row>
    <row r="25" spans="1:36" ht="17" thickBot="1" x14ac:dyDescent="0.25">
      <c r="B25" s="25"/>
      <c r="C25" s="10"/>
      <c r="D25" s="11"/>
      <c r="E25" s="35"/>
      <c r="F25" s="30"/>
      <c r="G25" s="8"/>
      <c r="H25" s="7"/>
      <c r="I25" s="7"/>
      <c r="J25" s="7"/>
      <c r="K25" s="7"/>
      <c r="L25" s="31"/>
      <c r="M25" s="6"/>
      <c r="N25" s="6"/>
      <c r="O25" s="6"/>
      <c r="P25" s="7"/>
      <c r="Q25" s="7"/>
      <c r="R25" s="1"/>
      <c r="S25" s="6"/>
      <c r="T25" s="7"/>
      <c r="U25" s="7"/>
      <c r="V25" s="7"/>
      <c r="W25" s="7"/>
      <c r="X25" s="31"/>
      <c r="Y25" s="6"/>
      <c r="Z25" s="7"/>
      <c r="AA25" s="7"/>
      <c r="AB25" s="7"/>
      <c r="AC25" s="7"/>
      <c r="AD25" s="1"/>
      <c r="AE25" s="6"/>
      <c r="AF25" s="6"/>
      <c r="AG25" s="6"/>
      <c r="AH25" s="7"/>
      <c r="AI25" s="7"/>
      <c r="AJ25" s="31"/>
    </row>
    <row r="26" spans="1:36" ht="17" thickBot="1" x14ac:dyDescent="0.25">
      <c r="A26" t="s">
        <v>16</v>
      </c>
      <c r="B26" s="28"/>
      <c r="C26" s="16">
        <v>43567</v>
      </c>
      <c r="D26" s="12">
        <v>0</v>
      </c>
      <c r="E26" s="35">
        <v>1020</v>
      </c>
      <c r="F26" s="30">
        <v>32</v>
      </c>
      <c r="G26" s="36">
        <v>0</v>
      </c>
      <c r="H26" s="15">
        <v>0</v>
      </c>
      <c r="I26" s="15">
        <v>0</v>
      </c>
      <c r="J26" s="15">
        <f t="shared" si="0"/>
        <v>0</v>
      </c>
      <c r="K26" s="15">
        <f t="shared" si="1"/>
        <v>0</v>
      </c>
      <c r="L26" s="31">
        <f>J26</f>
        <v>0</v>
      </c>
      <c r="M26" s="17">
        <f>((E26*G26)/((273.15+F26)*760))*273.15</f>
        <v>0</v>
      </c>
      <c r="N26" s="17">
        <f>((E26*H26)/((273.15+F26)*760))*273.15</f>
        <v>0</v>
      </c>
      <c r="O26" s="17">
        <f>((E26*I26)/((273.15+F26)*760))*273.15</f>
        <v>0</v>
      </c>
      <c r="P26" s="15">
        <f t="shared" ref="P26:P89" si="23">AVERAGE(M26:O26)</f>
        <v>0</v>
      </c>
      <c r="Q26" s="15">
        <f t="shared" si="6"/>
        <v>0</v>
      </c>
      <c r="R26" s="32">
        <f>P26</f>
        <v>0</v>
      </c>
      <c r="S26" s="17">
        <v>0</v>
      </c>
      <c r="T26" s="15">
        <v>0</v>
      </c>
      <c r="U26" s="15">
        <v>0</v>
      </c>
      <c r="V26" s="15">
        <f t="shared" ref="V26:V89" si="24">AVERAGE(S26:U26)</f>
        <v>0</v>
      </c>
      <c r="W26" s="15">
        <f t="shared" si="8"/>
        <v>0</v>
      </c>
      <c r="X26" s="32">
        <f>V26</f>
        <v>0</v>
      </c>
      <c r="Y26" s="17">
        <f t="shared" si="19"/>
        <v>0</v>
      </c>
      <c r="Z26" s="15">
        <f t="shared" si="9"/>
        <v>0</v>
      </c>
      <c r="AA26" s="15">
        <f t="shared" si="9"/>
        <v>0</v>
      </c>
      <c r="AB26" s="15">
        <f t="shared" si="10"/>
        <v>0</v>
      </c>
      <c r="AC26" s="15">
        <f t="shared" si="11"/>
        <v>0</v>
      </c>
      <c r="AD26" s="1">
        <f>AB26</f>
        <v>0</v>
      </c>
      <c r="AE26" s="17">
        <f>((E26*Y26)/((273.15+F26)*760))*273.15</f>
        <v>0</v>
      </c>
      <c r="AF26" s="17">
        <f>((E26*Z26)/((273.15+F26)*760))*273.15</f>
        <v>0</v>
      </c>
      <c r="AG26" s="17">
        <f>((E26*AA26)/((273.15+F26)*760))*273.15</f>
        <v>0</v>
      </c>
      <c r="AH26" s="15">
        <f t="shared" si="15"/>
        <v>0</v>
      </c>
      <c r="AI26" s="15">
        <f t="shared" si="16"/>
        <v>0</v>
      </c>
      <c r="AJ26" s="31">
        <f>AH26</f>
        <v>0</v>
      </c>
    </row>
    <row r="27" spans="1:36" ht="17" thickBot="1" x14ac:dyDescent="0.25">
      <c r="B27" s="28"/>
      <c r="C27" s="16">
        <v>43570</v>
      </c>
      <c r="D27" s="12">
        <v>3</v>
      </c>
      <c r="E27" s="35">
        <v>1020</v>
      </c>
      <c r="F27" s="30">
        <v>32</v>
      </c>
      <c r="G27" s="37">
        <v>0</v>
      </c>
      <c r="H27" s="19">
        <v>0</v>
      </c>
      <c r="I27" s="19">
        <v>0</v>
      </c>
      <c r="J27" s="12">
        <f t="shared" si="0"/>
        <v>0</v>
      </c>
      <c r="K27" s="12">
        <f t="shared" si="1"/>
        <v>0</v>
      </c>
      <c r="L27" s="31">
        <f t="shared" si="17"/>
        <v>0</v>
      </c>
      <c r="M27" s="18">
        <f>((E27*G27)/((273.15+F27)*760))*273.15</f>
        <v>0</v>
      </c>
      <c r="N27" s="18">
        <f>((E27*H27)/((273.15+F27)*760))*273.15</f>
        <v>0</v>
      </c>
      <c r="O27" s="18">
        <f>((E27*I27)/((273.15+F27)*760))*273.15</f>
        <v>0</v>
      </c>
      <c r="P27" s="12">
        <f t="shared" si="23"/>
        <v>0</v>
      </c>
      <c r="Q27" s="12">
        <f t="shared" si="6"/>
        <v>0</v>
      </c>
      <c r="R27" s="32">
        <f>R26+P27</f>
        <v>0</v>
      </c>
      <c r="S27" s="18">
        <v>0</v>
      </c>
      <c r="T27" s="12">
        <v>0</v>
      </c>
      <c r="U27" s="12">
        <v>0</v>
      </c>
      <c r="V27" s="12">
        <f t="shared" si="24"/>
        <v>0</v>
      </c>
      <c r="W27" s="12">
        <f t="shared" si="8"/>
        <v>0</v>
      </c>
      <c r="X27" s="31">
        <f t="shared" si="22"/>
        <v>0</v>
      </c>
      <c r="Y27" s="18">
        <f t="shared" si="19"/>
        <v>0</v>
      </c>
      <c r="Z27" s="12">
        <f t="shared" si="9"/>
        <v>0</v>
      </c>
      <c r="AA27" s="12">
        <f t="shared" si="9"/>
        <v>0</v>
      </c>
      <c r="AB27" s="12">
        <f t="shared" si="10"/>
        <v>0</v>
      </c>
      <c r="AC27" s="12">
        <f t="shared" si="11"/>
        <v>0</v>
      </c>
      <c r="AD27" s="1">
        <f t="shared" si="20"/>
        <v>0</v>
      </c>
      <c r="AE27" s="18">
        <f>((E27*Y27)/((273.15+F27)*760))*273.15</f>
        <v>0</v>
      </c>
      <c r="AF27" s="18">
        <f>((E27*Z27)/((273.15+F27)*760))*273.15</f>
        <v>0</v>
      </c>
      <c r="AG27" s="18">
        <f>((E27*AA27)/((273.15+F27)*760))*273.15</f>
        <v>0</v>
      </c>
      <c r="AH27" s="12">
        <f t="shared" si="15"/>
        <v>0</v>
      </c>
      <c r="AI27" s="12">
        <f t="shared" si="16"/>
        <v>0</v>
      </c>
      <c r="AJ27" s="31">
        <f t="shared" si="21"/>
        <v>0</v>
      </c>
    </row>
    <row r="28" spans="1:36" ht="17" thickBot="1" x14ac:dyDescent="0.25">
      <c r="B28" s="28"/>
      <c r="C28" s="16">
        <v>43574</v>
      </c>
      <c r="D28" s="12">
        <v>7</v>
      </c>
      <c r="E28" s="35">
        <v>1020</v>
      </c>
      <c r="F28" s="30">
        <v>32</v>
      </c>
      <c r="G28" s="38">
        <v>32</v>
      </c>
      <c r="H28" s="12">
        <v>0</v>
      </c>
      <c r="I28" s="12">
        <v>0</v>
      </c>
      <c r="J28" s="12">
        <f t="shared" si="0"/>
        <v>10.666666666666666</v>
      </c>
      <c r="K28" s="12">
        <f t="shared" si="1"/>
        <v>18.475208614068027</v>
      </c>
      <c r="L28" s="31">
        <f t="shared" si="17"/>
        <v>10.666666666666666</v>
      </c>
      <c r="M28" s="18">
        <f t="shared" si="2"/>
        <v>38.443629966280604</v>
      </c>
      <c r="N28" s="18">
        <f t="shared" si="3"/>
        <v>0</v>
      </c>
      <c r="O28" s="18">
        <f t="shared" si="4"/>
        <v>0</v>
      </c>
      <c r="P28" s="12">
        <f t="shared" si="23"/>
        <v>12.814543322093535</v>
      </c>
      <c r="Q28" s="12">
        <f t="shared" si="6"/>
        <v>22.19544010965847</v>
      </c>
      <c r="R28" s="32">
        <f t="shared" ref="R28:R44" si="25">R27+P28</f>
        <v>12.814543322093535</v>
      </c>
      <c r="S28" s="18">
        <v>54.5</v>
      </c>
      <c r="T28" s="12">
        <v>0</v>
      </c>
      <c r="U28" s="12">
        <v>19.5</v>
      </c>
      <c r="V28" s="12">
        <f t="shared" si="24"/>
        <v>24.666666666666668</v>
      </c>
      <c r="W28" s="12">
        <f t="shared" si="8"/>
        <v>27.614911430843541</v>
      </c>
      <c r="X28" s="31">
        <f t="shared" si="22"/>
        <v>24.666666666666668</v>
      </c>
      <c r="Y28" s="18">
        <f t="shared" si="19"/>
        <v>17.440000000000001</v>
      </c>
      <c r="Z28" s="12">
        <f t="shared" si="9"/>
        <v>0</v>
      </c>
      <c r="AA28" s="12">
        <f t="shared" si="9"/>
        <v>0</v>
      </c>
      <c r="AB28" s="12">
        <f t="shared" si="10"/>
        <v>5.8133333333333335</v>
      </c>
      <c r="AC28" s="12">
        <f t="shared" si="11"/>
        <v>10.068988694667073</v>
      </c>
      <c r="AD28" s="1">
        <f t="shared" si="20"/>
        <v>5.8133333333333335</v>
      </c>
      <c r="AE28" s="18">
        <f t="shared" si="12"/>
        <v>20.951778331622933</v>
      </c>
      <c r="AF28" s="18">
        <f t="shared" si="13"/>
        <v>0</v>
      </c>
      <c r="AG28" s="18">
        <f t="shared" si="14"/>
        <v>0</v>
      </c>
      <c r="AH28" s="12">
        <f t="shared" si="15"/>
        <v>6.9839261105409776</v>
      </c>
      <c r="AI28" s="12">
        <f t="shared" si="16"/>
        <v>12.096514859763868</v>
      </c>
      <c r="AJ28" s="31">
        <f t="shared" si="21"/>
        <v>6.9839261105409776</v>
      </c>
    </row>
    <row r="29" spans="1:36" ht="17" thickBot="1" x14ac:dyDescent="0.25">
      <c r="B29" s="28"/>
      <c r="C29" s="16">
        <v>43577</v>
      </c>
      <c r="D29" s="12">
        <v>10</v>
      </c>
      <c r="E29" s="35">
        <v>1020</v>
      </c>
      <c r="F29" s="30">
        <v>32</v>
      </c>
      <c r="G29" s="38">
        <v>98</v>
      </c>
      <c r="H29" s="12">
        <v>0</v>
      </c>
      <c r="I29" s="12">
        <v>25</v>
      </c>
      <c r="J29" s="12">
        <f t="shared" si="0"/>
        <v>41</v>
      </c>
      <c r="K29" s="12">
        <f t="shared" si="1"/>
        <v>50.921508225896062</v>
      </c>
      <c r="L29" s="31">
        <f t="shared" si="17"/>
        <v>51.666666666666664</v>
      </c>
      <c r="M29" s="18">
        <f t="shared" si="2"/>
        <v>117.73361677173435</v>
      </c>
      <c r="N29" s="18">
        <f t="shared" si="3"/>
        <v>0</v>
      </c>
      <c r="O29" s="18">
        <f t="shared" si="4"/>
        <v>30.034085911156723</v>
      </c>
      <c r="P29" s="12">
        <f t="shared" si="23"/>
        <v>49.255900894297021</v>
      </c>
      <c r="Q29" s="12">
        <f t="shared" si="6"/>
        <v>61.175238111289438</v>
      </c>
      <c r="R29" s="32">
        <f t="shared" si="25"/>
        <v>62.070444216390555</v>
      </c>
      <c r="S29" s="18">
        <v>53.3</v>
      </c>
      <c r="T29" s="12">
        <v>0</v>
      </c>
      <c r="U29" s="12">
        <v>42.6</v>
      </c>
      <c r="V29" s="12">
        <f t="shared" si="24"/>
        <v>31.966666666666669</v>
      </c>
      <c r="W29" s="12">
        <f t="shared" si="8"/>
        <v>28.196158130733572</v>
      </c>
      <c r="X29" s="31">
        <f t="shared" si="22"/>
        <v>56.63333333333334</v>
      </c>
      <c r="Y29" s="18">
        <f t="shared" si="19"/>
        <v>52.233999999999995</v>
      </c>
      <c r="Z29" s="12">
        <f t="shared" si="9"/>
        <v>0</v>
      </c>
      <c r="AA29" s="12">
        <f t="shared" si="9"/>
        <v>10.65</v>
      </c>
      <c r="AB29" s="12">
        <f t="shared" si="10"/>
        <v>20.961333333333332</v>
      </c>
      <c r="AC29" s="12">
        <f t="shared" si="11"/>
        <v>27.601456217622527</v>
      </c>
      <c r="AD29" s="1">
        <f t="shared" si="20"/>
        <v>26.774666666666665</v>
      </c>
      <c r="AE29" s="18">
        <f t="shared" si="12"/>
        <v>62.752017739334399</v>
      </c>
      <c r="AF29" s="18">
        <f t="shared" si="13"/>
        <v>0</v>
      </c>
      <c r="AG29" s="18">
        <f t="shared" si="14"/>
        <v>12.794520598152763</v>
      </c>
      <c r="AH29" s="12">
        <f t="shared" si="15"/>
        <v>25.182179445829053</v>
      </c>
      <c r="AI29" s="12">
        <f t="shared" si="16"/>
        <v>33.159380292524226</v>
      </c>
      <c r="AJ29" s="31">
        <f t="shared" si="21"/>
        <v>32.166105556370027</v>
      </c>
    </row>
    <row r="30" spans="1:36" ht="17" thickBot="1" x14ac:dyDescent="0.25">
      <c r="B30" s="28"/>
      <c r="C30" s="16">
        <v>43579</v>
      </c>
      <c r="D30" s="12">
        <v>12</v>
      </c>
      <c r="E30" s="35">
        <v>1020</v>
      </c>
      <c r="F30" s="30">
        <v>32</v>
      </c>
      <c r="G30" s="38">
        <v>180</v>
      </c>
      <c r="H30" s="12">
        <v>0</v>
      </c>
      <c r="I30" s="12">
        <v>79</v>
      </c>
      <c r="J30" s="12">
        <f t="shared" si="0"/>
        <v>86.333333333333329</v>
      </c>
      <c r="K30" s="12">
        <f t="shared" si="1"/>
        <v>90.223795826452204</v>
      </c>
      <c r="L30" s="31">
        <f t="shared" si="17"/>
        <v>138</v>
      </c>
      <c r="M30" s="18">
        <f t="shared" si="2"/>
        <v>216.2454185603284</v>
      </c>
      <c r="N30" s="18">
        <f t="shared" si="3"/>
        <v>0</v>
      </c>
      <c r="O30" s="18">
        <f t="shared" si="4"/>
        <v>94.907711479255241</v>
      </c>
      <c r="P30" s="12">
        <f t="shared" si="23"/>
        <v>103.71771001319455</v>
      </c>
      <c r="Q30" s="12">
        <f t="shared" si="6"/>
        <v>108.39156940329315</v>
      </c>
      <c r="R30" s="32">
        <f t="shared" si="25"/>
        <v>165.7881542295851</v>
      </c>
      <c r="S30" s="18">
        <v>70.8</v>
      </c>
      <c r="T30" s="12">
        <v>65.8</v>
      </c>
      <c r="U30" s="12">
        <v>50</v>
      </c>
      <c r="V30" s="12">
        <f t="shared" si="24"/>
        <v>62.199999999999996</v>
      </c>
      <c r="W30" s="12">
        <f t="shared" si="8"/>
        <v>10.857255638511976</v>
      </c>
      <c r="X30" s="31">
        <f t="shared" si="22"/>
        <v>118.83333333333334</v>
      </c>
      <c r="Y30" s="18">
        <f t="shared" si="19"/>
        <v>127.44</v>
      </c>
      <c r="Z30" s="12">
        <f t="shared" si="9"/>
        <v>0</v>
      </c>
      <c r="AA30" s="12">
        <f t="shared" si="9"/>
        <v>39.5</v>
      </c>
      <c r="AB30" s="12">
        <f t="shared" si="10"/>
        <v>55.646666666666668</v>
      </c>
      <c r="AC30" s="12">
        <f t="shared" si="11"/>
        <v>65.236297667275181</v>
      </c>
      <c r="AD30" s="1">
        <f t="shared" si="20"/>
        <v>82.421333333333337</v>
      </c>
      <c r="AE30" s="18">
        <f t="shared" si="12"/>
        <v>153.10175634071251</v>
      </c>
      <c r="AF30" s="18">
        <f t="shared" si="13"/>
        <v>0</v>
      </c>
      <c r="AG30" s="18">
        <f t="shared" si="14"/>
        <v>47.45385573962762</v>
      </c>
      <c r="AH30" s="12">
        <f t="shared" si="15"/>
        <v>66.851870693446713</v>
      </c>
      <c r="AI30" s="12">
        <f t="shared" si="16"/>
        <v>78.372502746589433</v>
      </c>
      <c r="AJ30" s="31">
        <f t="shared" si="21"/>
        <v>99.017976249816741</v>
      </c>
    </row>
    <row r="31" spans="1:36" ht="17" thickBot="1" x14ac:dyDescent="0.25">
      <c r="B31" s="28"/>
      <c r="C31" s="16">
        <v>43581</v>
      </c>
      <c r="D31" s="12">
        <v>14</v>
      </c>
      <c r="E31" s="35">
        <v>1020</v>
      </c>
      <c r="F31" s="30">
        <v>32</v>
      </c>
      <c r="G31" s="38">
        <v>88</v>
      </c>
      <c r="H31" s="12">
        <v>12</v>
      </c>
      <c r="I31" s="12">
        <v>160</v>
      </c>
      <c r="J31" s="12">
        <f t="shared" si="0"/>
        <v>86.666666666666671</v>
      </c>
      <c r="K31" s="12">
        <f t="shared" si="1"/>
        <v>74.009008460682224</v>
      </c>
      <c r="L31" s="31">
        <f t="shared" si="17"/>
        <v>224.66666666666669</v>
      </c>
      <c r="M31" s="18">
        <f t="shared" si="2"/>
        <v>105.71998240727167</v>
      </c>
      <c r="N31" s="18">
        <f t="shared" si="3"/>
        <v>14.416361237355227</v>
      </c>
      <c r="O31" s="18">
        <f t="shared" si="4"/>
        <v>192.21814983140303</v>
      </c>
      <c r="P31" s="12">
        <f t="shared" si="23"/>
        <v>104.11816449200997</v>
      </c>
      <c r="Q31" s="12">
        <f t="shared" si="6"/>
        <v>88.911716732306203</v>
      </c>
      <c r="R31" s="32">
        <f t="shared" si="25"/>
        <v>269.90631872159508</v>
      </c>
      <c r="S31" s="18">
        <v>54</v>
      </c>
      <c r="T31" s="12">
        <v>49.4</v>
      </c>
      <c r="U31" s="12">
        <v>53.5</v>
      </c>
      <c r="V31" s="12">
        <f t="shared" si="24"/>
        <v>52.300000000000004</v>
      </c>
      <c r="W31" s="12">
        <f t="shared" si="8"/>
        <v>2.5238858928247936</v>
      </c>
      <c r="X31" s="31">
        <f t="shared" si="22"/>
        <v>171.13333333333335</v>
      </c>
      <c r="Y31" s="18">
        <f t="shared" si="19"/>
        <v>47.52</v>
      </c>
      <c r="Z31" s="12">
        <f t="shared" si="9"/>
        <v>5.9279999999999999</v>
      </c>
      <c r="AA31" s="12">
        <f t="shared" si="9"/>
        <v>85.6</v>
      </c>
      <c r="AB31" s="12">
        <f t="shared" si="10"/>
        <v>46.349333333333334</v>
      </c>
      <c r="AC31" s="12">
        <f t="shared" si="11"/>
        <v>39.848898872281694</v>
      </c>
      <c r="AD31" s="1">
        <f t="shared" si="20"/>
        <v>128.77066666666667</v>
      </c>
      <c r="AE31" s="18">
        <f t="shared" si="12"/>
        <v>57.088790499926695</v>
      </c>
      <c r="AF31" s="18">
        <f t="shared" si="13"/>
        <v>7.1216824512534815</v>
      </c>
      <c r="AG31" s="18">
        <f t="shared" si="14"/>
        <v>102.83671015980062</v>
      </c>
      <c r="AH31" s="12">
        <f t="shared" si="15"/>
        <v>55.682394370326932</v>
      </c>
      <c r="AI31" s="12">
        <f t="shared" si="16"/>
        <v>47.873010087804175</v>
      </c>
      <c r="AJ31" s="31">
        <f t="shared" si="21"/>
        <v>154.70037062014367</v>
      </c>
    </row>
    <row r="32" spans="1:36" ht="17" thickBot="1" x14ac:dyDescent="0.25">
      <c r="B32" s="28"/>
      <c r="C32" s="16">
        <v>43584</v>
      </c>
      <c r="D32" s="12">
        <v>17</v>
      </c>
      <c r="E32" s="35">
        <v>1020</v>
      </c>
      <c r="F32" s="30">
        <v>32</v>
      </c>
      <c r="G32" s="38">
        <v>121</v>
      </c>
      <c r="H32" s="12">
        <v>0</v>
      </c>
      <c r="I32" s="12">
        <v>52</v>
      </c>
      <c r="J32" s="12">
        <f t="shared" si="0"/>
        <v>57.666666666666664</v>
      </c>
      <c r="K32" s="12">
        <f t="shared" si="1"/>
        <v>60.698709486556076</v>
      </c>
      <c r="L32" s="31">
        <f t="shared" si="17"/>
        <v>282.33333333333337</v>
      </c>
      <c r="M32" s="18">
        <f t="shared" si="2"/>
        <v>145.36497580999853</v>
      </c>
      <c r="N32" s="18">
        <f t="shared" si="3"/>
        <v>0</v>
      </c>
      <c r="O32" s="18">
        <f t="shared" si="4"/>
        <v>62.470898695205982</v>
      </c>
      <c r="P32" s="12">
        <f t="shared" si="23"/>
        <v>69.278624835068172</v>
      </c>
      <c r="Q32" s="12">
        <f t="shared" si="6"/>
        <v>72.921210216622754</v>
      </c>
      <c r="R32" s="32">
        <f t="shared" si="25"/>
        <v>339.18494355666326</v>
      </c>
      <c r="S32" s="18">
        <v>52.8</v>
      </c>
      <c r="T32" s="12">
        <v>45.9</v>
      </c>
      <c r="U32" s="12">
        <v>55.4</v>
      </c>
      <c r="V32" s="12">
        <f t="shared" si="24"/>
        <v>51.366666666666667</v>
      </c>
      <c r="W32" s="12">
        <f t="shared" si="8"/>
        <v>4.9095145720665023</v>
      </c>
      <c r="X32" s="31">
        <f t="shared" si="22"/>
        <v>222.50000000000003</v>
      </c>
      <c r="Y32" s="18">
        <f t="shared" si="19"/>
        <v>63.887999999999991</v>
      </c>
      <c r="Z32" s="12">
        <f t="shared" si="9"/>
        <v>0</v>
      </c>
      <c r="AA32" s="12">
        <f t="shared" si="9"/>
        <v>28.807999999999996</v>
      </c>
      <c r="AB32" s="12">
        <f t="shared" si="10"/>
        <v>30.89866666666666</v>
      </c>
      <c r="AC32" s="12">
        <f t="shared" si="11"/>
        <v>31.995269983754369</v>
      </c>
      <c r="AD32" s="1">
        <f t="shared" si="20"/>
        <v>159.66933333333333</v>
      </c>
      <c r="AE32" s="18">
        <f t="shared" si="12"/>
        <v>76.75270722767921</v>
      </c>
      <c r="AF32" s="18">
        <f t="shared" si="13"/>
        <v>0</v>
      </c>
      <c r="AG32" s="18">
        <f t="shared" si="14"/>
        <v>34.60887787714411</v>
      </c>
      <c r="AH32" s="12">
        <f t="shared" si="15"/>
        <v>37.120528368274442</v>
      </c>
      <c r="AI32" s="12">
        <f t="shared" si="16"/>
        <v>38.437947497709295</v>
      </c>
      <c r="AJ32" s="31">
        <f t="shared" si="21"/>
        <v>191.82089898841812</v>
      </c>
    </row>
    <row r="33" spans="2:36" ht="17" thickBot="1" x14ac:dyDescent="0.25">
      <c r="B33" s="28"/>
      <c r="C33" s="16">
        <v>43587</v>
      </c>
      <c r="D33" s="12">
        <v>20</v>
      </c>
      <c r="E33" s="35">
        <v>1020</v>
      </c>
      <c r="F33" s="30">
        <v>32</v>
      </c>
      <c r="G33" s="38">
        <v>190</v>
      </c>
      <c r="H33" s="12">
        <v>0</v>
      </c>
      <c r="I33" s="12">
        <v>0</v>
      </c>
      <c r="J33" s="12">
        <f t="shared" si="0"/>
        <v>63.333333333333336</v>
      </c>
      <c r="K33" s="12">
        <f t="shared" si="1"/>
        <v>109.6965511460289</v>
      </c>
      <c r="L33" s="31">
        <f t="shared" si="17"/>
        <v>345.66666666666669</v>
      </c>
      <c r="M33" s="18">
        <f t="shared" si="2"/>
        <v>228.25905292479112</v>
      </c>
      <c r="N33" s="18">
        <f t="shared" si="3"/>
        <v>0</v>
      </c>
      <c r="O33" s="18">
        <f t="shared" si="4"/>
        <v>0</v>
      </c>
      <c r="P33" s="12">
        <f t="shared" si="23"/>
        <v>76.086350974930369</v>
      </c>
      <c r="Q33" s="12">
        <f t="shared" si="6"/>
        <v>131.7854256510972</v>
      </c>
      <c r="R33" s="32">
        <f t="shared" si="25"/>
        <v>415.27129453159364</v>
      </c>
      <c r="S33" s="18">
        <v>48.9</v>
      </c>
      <c r="T33" s="12">
        <v>35.9</v>
      </c>
      <c r="U33" s="12">
        <v>46.6</v>
      </c>
      <c r="V33" s="12">
        <f t="shared" si="24"/>
        <v>43.800000000000004</v>
      </c>
      <c r="W33" s="12">
        <f t="shared" si="8"/>
        <v>6.9375788283809543</v>
      </c>
      <c r="X33" s="31">
        <f t="shared" si="22"/>
        <v>266.3</v>
      </c>
      <c r="Y33" s="18">
        <f t="shared" si="19"/>
        <v>92.91</v>
      </c>
      <c r="Z33" s="12">
        <f t="shared" si="9"/>
        <v>0</v>
      </c>
      <c r="AA33" s="12">
        <f t="shared" si="9"/>
        <v>0</v>
      </c>
      <c r="AB33" s="12">
        <f t="shared" si="10"/>
        <v>30.97</v>
      </c>
      <c r="AC33" s="12">
        <f t="shared" si="11"/>
        <v>53.641613510408128</v>
      </c>
      <c r="AD33" s="1">
        <f t="shared" si="20"/>
        <v>190.63933333333333</v>
      </c>
      <c r="AE33" s="18">
        <f t="shared" si="12"/>
        <v>111.61867688022284</v>
      </c>
      <c r="AF33" s="18">
        <f t="shared" si="13"/>
        <v>0</v>
      </c>
      <c r="AG33" s="18">
        <f t="shared" si="14"/>
        <v>0</v>
      </c>
      <c r="AH33" s="12">
        <f t="shared" si="15"/>
        <v>37.206225626740945</v>
      </c>
      <c r="AI33" s="12">
        <f t="shared" si="16"/>
        <v>64.443073143386513</v>
      </c>
      <c r="AJ33" s="31">
        <f t="shared" si="21"/>
        <v>229.02712461515907</v>
      </c>
    </row>
    <row r="34" spans="2:36" ht="17" thickBot="1" x14ac:dyDescent="0.25">
      <c r="B34" s="28"/>
      <c r="C34" s="16">
        <v>43589</v>
      </c>
      <c r="D34" s="12">
        <v>22</v>
      </c>
      <c r="E34" s="35">
        <v>1020</v>
      </c>
      <c r="F34" s="30">
        <v>32</v>
      </c>
      <c r="G34" s="38">
        <v>60</v>
      </c>
      <c r="H34" s="12">
        <v>0</v>
      </c>
      <c r="I34" s="12">
        <v>0</v>
      </c>
      <c r="J34" s="12">
        <f t="shared" si="0"/>
        <v>20</v>
      </c>
      <c r="K34" s="12">
        <f t="shared" si="1"/>
        <v>34.641016151377549</v>
      </c>
      <c r="L34" s="31">
        <f t="shared" si="17"/>
        <v>365.66666666666669</v>
      </c>
      <c r="M34" s="18">
        <f t="shared" si="2"/>
        <v>72.081806186776134</v>
      </c>
      <c r="N34" s="18">
        <f t="shared" si="3"/>
        <v>0</v>
      </c>
      <c r="O34" s="18">
        <f t="shared" si="4"/>
        <v>0</v>
      </c>
      <c r="P34" s="12">
        <f t="shared" si="23"/>
        <v>24.027268728925378</v>
      </c>
      <c r="Q34" s="12">
        <f t="shared" si="6"/>
        <v>41.616450205609631</v>
      </c>
      <c r="R34" s="32">
        <f t="shared" si="25"/>
        <v>439.29856326051902</v>
      </c>
      <c r="S34" s="18">
        <v>44.7</v>
      </c>
      <c r="T34" s="12">
        <v>33.799999999999997</v>
      </c>
      <c r="U34" s="12">
        <v>45.6</v>
      </c>
      <c r="V34" s="12">
        <f t="shared" si="24"/>
        <v>41.366666666666667</v>
      </c>
      <c r="W34" s="12">
        <f t="shared" si="8"/>
        <v>6.5683584961033432</v>
      </c>
      <c r="X34" s="31">
        <f t="shared" si="22"/>
        <v>307.66666666666669</v>
      </c>
      <c r="Y34" s="18">
        <f t="shared" si="19"/>
        <v>26.82</v>
      </c>
      <c r="Z34" s="12">
        <f t="shared" si="9"/>
        <v>0</v>
      </c>
      <c r="AA34" s="12">
        <f t="shared" si="9"/>
        <v>0</v>
      </c>
      <c r="AB34" s="12">
        <f t="shared" si="10"/>
        <v>8.94</v>
      </c>
      <c r="AC34" s="12">
        <f t="shared" si="11"/>
        <v>15.484534219665763</v>
      </c>
      <c r="AD34" s="1">
        <f t="shared" si="20"/>
        <v>199.57933333333332</v>
      </c>
      <c r="AE34" s="18">
        <f t="shared" si="12"/>
        <v>32.220567365488932</v>
      </c>
      <c r="AF34" s="18">
        <f t="shared" si="13"/>
        <v>0</v>
      </c>
      <c r="AG34" s="18">
        <f t="shared" si="14"/>
        <v>0</v>
      </c>
      <c r="AH34" s="12">
        <f t="shared" si="15"/>
        <v>10.740189121829644</v>
      </c>
      <c r="AI34" s="12">
        <f t="shared" si="16"/>
        <v>18.602553241907504</v>
      </c>
      <c r="AJ34" s="31">
        <f t="shared" si="21"/>
        <v>239.76731373698871</v>
      </c>
    </row>
    <row r="35" spans="2:36" ht="17" thickBot="1" x14ac:dyDescent="0.25">
      <c r="B35" s="28"/>
      <c r="C35" s="16">
        <v>43591</v>
      </c>
      <c r="D35" s="12">
        <v>24</v>
      </c>
      <c r="E35" s="35">
        <v>1020</v>
      </c>
      <c r="F35" s="30">
        <v>32</v>
      </c>
      <c r="G35" s="38">
        <v>200</v>
      </c>
      <c r="H35" s="12">
        <v>30</v>
      </c>
      <c r="I35" s="12">
        <v>40</v>
      </c>
      <c r="J35" s="12">
        <f t="shared" si="0"/>
        <v>90</v>
      </c>
      <c r="K35" s="12">
        <f t="shared" si="1"/>
        <v>95.393920141694565</v>
      </c>
      <c r="L35" s="31">
        <f t="shared" si="17"/>
        <v>455.66666666666669</v>
      </c>
      <c r="M35" s="18">
        <f t="shared" si="2"/>
        <v>240.27268728925378</v>
      </c>
      <c r="N35" s="18">
        <f t="shared" si="3"/>
        <v>36.040903093388067</v>
      </c>
      <c r="O35" s="18">
        <f t="shared" si="4"/>
        <v>48.054537457850756</v>
      </c>
      <c r="P35" s="12">
        <f t="shared" si="23"/>
        <v>108.1227092801642</v>
      </c>
      <c r="Q35" s="12">
        <f t="shared" si="6"/>
        <v>114.60276771750713</v>
      </c>
      <c r="R35" s="32">
        <f t="shared" si="25"/>
        <v>547.42127254068328</v>
      </c>
      <c r="S35" s="18">
        <v>44.3</v>
      </c>
      <c r="T35" s="12">
        <v>33.5</v>
      </c>
      <c r="U35" s="12">
        <v>44.5</v>
      </c>
      <c r="V35" s="12">
        <f t="shared" si="24"/>
        <v>40.766666666666666</v>
      </c>
      <c r="W35" s="12">
        <f t="shared" si="8"/>
        <v>6.2939124027375239</v>
      </c>
      <c r="X35" s="31">
        <f t="shared" si="22"/>
        <v>348.43333333333334</v>
      </c>
      <c r="Y35" s="18">
        <f t="shared" si="19"/>
        <v>88.6</v>
      </c>
      <c r="Z35" s="12">
        <f t="shared" si="9"/>
        <v>10.050000000000001</v>
      </c>
      <c r="AA35" s="12">
        <f t="shared" si="9"/>
        <v>17.8</v>
      </c>
      <c r="AB35" s="12">
        <f t="shared" si="10"/>
        <v>38.816666666666663</v>
      </c>
      <c r="AC35" s="12">
        <f t="shared" si="11"/>
        <v>43.287421190610708</v>
      </c>
      <c r="AD35" s="1">
        <f t="shared" si="20"/>
        <v>238.39599999999999</v>
      </c>
      <c r="AE35" s="18">
        <f t="shared" si="12"/>
        <v>106.44080046913943</v>
      </c>
      <c r="AF35" s="18">
        <f t="shared" si="13"/>
        <v>12.073702536285001</v>
      </c>
      <c r="AG35" s="18">
        <f t="shared" si="14"/>
        <v>21.384269168743586</v>
      </c>
      <c r="AH35" s="12">
        <f t="shared" si="15"/>
        <v>46.632924058056005</v>
      </c>
      <c r="AI35" s="12">
        <f t="shared" si="16"/>
        <v>52.003925076449129</v>
      </c>
      <c r="AJ35" s="31">
        <f t="shared" si="21"/>
        <v>286.40023779504475</v>
      </c>
    </row>
    <row r="36" spans="2:36" ht="17" thickBot="1" x14ac:dyDescent="0.25">
      <c r="B36" s="28"/>
      <c r="C36" s="16">
        <v>43593</v>
      </c>
      <c r="D36" s="12">
        <v>26</v>
      </c>
      <c r="E36" s="35">
        <v>1020</v>
      </c>
      <c r="F36" s="30">
        <v>32</v>
      </c>
      <c r="G36" s="38">
        <v>70</v>
      </c>
      <c r="H36" s="12">
        <v>10</v>
      </c>
      <c r="I36" s="12">
        <v>15</v>
      </c>
      <c r="J36" s="12">
        <f t="shared" si="0"/>
        <v>31.666666666666668</v>
      </c>
      <c r="K36" s="12">
        <f t="shared" si="1"/>
        <v>33.291640592396966</v>
      </c>
      <c r="L36" s="31">
        <f t="shared" si="17"/>
        <v>487.33333333333337</v>
      </c>
      <c r="M36" s="18">
        <f t="shared" si="2"/>
        <v>84.095440551238823</v>
      </c>
      <c r="N36" s="18">
        <f t="shared" si="3"/>
        <v>12.013634364462689</v>
      </c>
      <c r="O36" s="18">
        <f t="shared" si="4"/>
        <v>18.020451546694034</v>
      </c>
      <c r="P36" s="12">
        <f t="shared" si="23"/>
        <v>38.043175487465184</v>
      </c>
      <c r="Q36" s="12">
        <f t="shared" si="6"/>
        <v>39.995359747016117</v>
      </c>
      <c r="R36" s="32">
        <f t="shared" si="25"/>
        <v>585.46444802814847</v>
      </c>
      <c r="S36" s="18">
        <v>47.1</v>
      </c>
      <c r="T36" s="12">
        <v>30.4</v>
      </c>
      <c r="U36" s="12">
        <v>43</v>
      </c>
      <c r="V36" s="12">
        <f t="shared" si="24"/>
        <v>40.166666666666664</v>
      </c>
      <c r="W36" s="12">
        <f t="shared" si="8"/>
        <v>8.7030645943445304</v>
      </c>
      <c r="X36" s="31">
        <f t="shared" si="22"/>
        <v>388.6</v>
      </c>
      <c r="Y36" s="18">
        <f t="shared" si="19"/>
        <v>32.97</v>
      </c>
      <c r="Z36" s="12">
        <f t="shared" si="9"/>
        <v>3.04</v>
      </c>
      <c r="AA36" s="12">
        <f t="shared" si="9"/>
        <v>6.45</v>
      </c>
      <c r="AB36" s="12">
        <f t="shared" si="10"/>
        <v>14.153333333333334</v>
      </c>
      <c r="AC36" s="12">
        <f t="shared" si="11"/>
        <v>16.384664577992844</v>
      </c>
      <c r="AD36" s="1">
        <f t="shared" si="20"/>
        <v>252.54933333333332</v>
      </c>
      <c r="AE36" s="18">
        <f t="shared" si="12"/>
        <v>39.608952499633489</v>
      </c>
      <c r="AF36" s="18">
        <f t="shared" si="13"/>
        <v>3.652144846796658</v>
      </c>
      <c r="AG36" s="18">
        <f t="shared" si="14"/>
        <v>7.7487941650784347</v>
      </c>
      <c r="AH36" s="12">
        <f t="shared" si="15"/>
        <v>17.003297170502861</v>
      </c>
      <c r="AI36" s="12">
        <f t="shared" si="16"/>
        <v>19.683936942436937</v>
      </c>
      <c r="AJ36" s="31">
        <f t="shared" si="21"/>
        <v>303.40353496554758</v>
      </c>
    </row>
    <row r="37" spans="2:36" ht="17" thickBot="1" x14ac:dyDescent="0.25">
      <c r="B37" s="28"/>
      <c r="C37" s="16">
        <v>43595</v>
      </c>
      <c r="D37" s="12">
        <v>28</v>
      </c>
      <c r="E37" s="35">
        <v>1020</v>
      </c>
      <c r="F37" s="30">
        <v>32</v>
      </c>
      <c r="G37" s="38">
        <v>150</v>
      </c>
      <c r="H37" s="12">
        <v>90</v>
      </c>
      <c r="I37" s="12">
        <v>10</v>
      </c>
      <c r="J37" s="12">
        <f t="shared" si="0"/>
        <v>83.333333333333329</v>
      </c>
      <c r="K37" s="12">
        <f t="shared" si="1"/>
        <v>70.237691685684936</v>
      </c>
      <c r="L37" s="31">
        <f t="shared" si="17"/>
        <v>570.66666666666674</v>
      </c>
      <c r="M37" s="18">
        <f t="shared" si="2"/>
        <v>180.20451546694036</v>
      </c>
      <c r="N37" s="18">
        <f t="shared" si="3"/>
        <v>108.1227092801642</v>
      </c>
      <c r="O37" s="18">
        <f t="shared" si="4"/>
        <v>12.013634364462689</v>
      </c>
      <c r="P37" s="12">
        <f t="shared" si="23"/>
        <v>100.11361970385575</v>
      </c>
      <c r="Q37" s="12">
        <f t="shared" si="6"/>
        <v>84.380994651568002</v>
      </c>
      <c r="R37" s="32">
        <f t="shared" si="25"/>
        <v>685.57806773200423</v>
      </c>
      <c r="S37" s="18">
        <v>47.1</v>
      </c>
      <c r="T37" s="12">
        <v>29.6</v>
      </c>
      <c r="U37" s="12">
        <v>43.3</v>
      </c>
      <c r="V37" s="12">
        <f t="shared" si="24"/>
        <v>40</v>
      </c>
      <c r="W37" s="12">
        <f t="shared" si="8"/>
        <v>9.2048900047746365</v>
      </c>
      <c r="X37" s="31">
        <f t="shared" si="22"/>
        <v>428.6</v>
      </c>
      <c r="Y37" s="18">
        <f t="shared" si="19"/>
        <v>70.650000000000006</v>
      </c>
      <c r="Z37" s="12">
        <f t="shared" si="9"/>
        <v>26.64</v>
      </c>
      <c r="AA37" s="12">
        <f t="shared" si="9"/>
        <v>4.33</v>
      </c>
      <c r="AB37" s="12">
        <f t="shared" si="10"/>
        <v>33.873333333333335</v>
      </c>
      <c r="AC37" s="12">
        <f t="shared" si="11"/>
        <v>33.746502534830675</v>
      </c>
      <c r="AD37" s="1">
        <f t="shared" si="20"/>
        <v>286.42266666666666</v>
      </c>
      <c r="AE37" s="18">
        <f t="shared" si="12"/>
        <v>84.876326784928906</v>
      </c>
      <c r="AF37" s="18">
        <f t="shared" si="13"/>
        <v>32.004321946928606</v>
      </c>
      <c r="AG37" s="18">
        <f t="shared" si="14"/>
        <v>5.2019036798123448</v>
      </c>
      <c r="AH37" s="12">
        <f t="shared" si="15"/>
        <v>40.694184137223289</v>
      </c>
      <c r="AI37" s="12">
        <f t="shared" si="16"/>
        <v>40.541814253286915</v>
      </c>
      <c r="AJ37" s="31">
        <f t="shared" si="21"/>
        <v>344.09771910277084</v>
      </c>
    </row>
    <row r="38" spans="2:36" ht="17" thickBot="1" x14ac:dyDescent="0.25">
      <c r="B38" s="28"/>
      <c r="C38" s="16">
        <v>43598</v>
      </c>
      <c r="D38" s="12">
        <v>31</v>
      </c>
      <c r="E38" s="35">
        <v>1020</v>
      </c>
      <c r="F38" s="30">
        <v>32</v>
      </c>
      <c r="G38" s="38">
        <v>255</v>
      </c>
      <c r="H38" s="12">
        <v>200</v>
      </c>
      <c r="I38" s="12">
        <v>90</v>
      </c>
      <c r="J38" s="12">
        <f t="shared" si="0"/>
        <v>181.66666666666666</v>
      </c>
      <c r="K38" s="12">
        <f t="shared" si="1"/>
        <v>84.013887740857086</v>
      </c>
      <c r="L38" s="31">
        <f t="shared" si="17"/>
        <v>752.33333333333337</v>
      </c>
      <c r="M38" s="18">
        <f t="shared" si="2"/>
        <v>306.3476762937986</v>
      </c>
      <c r="N38" s="18">
        <f t="shared" si="3"/>
        <v>240.27268728925378</v>
      </c>
      <c r="O38" s="18">
        <f t="shared" si="4"/>
        <v>108.1227092801642</v>
      </c>
      <c r="P38" s="12">
        <f t="shared" si="23"/>
        <v>218.24769095440556</v>
      </c>
      <c r="Q38" s="12">
        <f t="shared" si="6"/>
        <v>100.93121288556701</v>
      </c>
      <c r="R38" s="32">
        <f t="shared" si="25"/>
        <v>903.82575868640981</v>
      </c>
      <c r="S38" s="18">
        <v>45.5</v>
      </c>
      <c r="T38" s="12">
        <v>32.4</v>
      </c>
      <c r="U38" s="12">
        <v>36.799999999999997</v>
      </c>
      <c r="V38" s="12">
        <f t="shared" si="24"/>
        <v>38.233333333333334</v>
      </c>
      <c r="W38" s="12">
        <f t="shared" si="8"/>
        <v>6.6665833328124799</v>
      </c>
      <c r="X38" s="31">
        <f t="shared" si="22"/>
        <v>466.83333333333337</v>
      </c>
      <c r="Y38" s="18">
        <f t="shared" si="19"/>
        <v>116.02500000000001</v>
      </c>
      <c r="Z38" s="12">
        <f t="shared" si="9"/>
        <v>64.8</v>
      </c>
      <c r="AA38" s="12">
        <f t="shared" si="9"/>
        <v>33.119999999999997</v>
      </c>
      <c r="AB38" s="12">
        <f t="shared" si="10"/>
        <v>71.314999999999998</v>
      </c>
      <c r="AC38" s="12">
        <f t="shared" si="11"/>
        <v>41.834718536163244</v>
      </c>
      <c r="AD38" s="1">
        <f t="shared" si="20"/>
        <v>357.73766666666666</v>
      </c>
      <c r="AE38" s="18">
        <f t="shared" si="12"/>
        <v>139.38819271367836</v>
      </c>
      <c r="AF38" s="18">
        <f t="shared" si="13"/>
        <v>77.84835068171823</v>
      </c>
      <c r="AG38" s="18">
        <f t="shared" si="14"/>
        <v>39.789157015100422</v>
      </c>
      <c r="AH38" s="12">
        <f t="shared" si="15"/>
        <v>85.675233470165679</v>
      </c>
      <c r="AI38" s="12">
        <f t="shared" si="16"/>
        <v>50.25870122336746</v>
      </c>
      <c r="AJ38" s="31">
        <f t="shared" si="21"/>
        <v>429.7729525729365</v>
      </c>
    </row>
    <row r="39" spans="2:36" ht="17" thickBot="1" x14ac:dyDescent="0.25">
      <c r="B39" s="28"/>
      <c r="C39" s="16">
        <v>43600</v>
      </c>
      <c r="D39" s="12">
        <v>33</v>
      </c>
      <c r="E39" s="35">
        <v>1020</v>
      </c>
      <c r="F39" s="30">
        <v>32</v>
      </c>
      <c r="G39" s="38">
        <v>230</v>
      </c>
      <c r="H39" s="12">
        <v>110</v>
      </c>
      <c r="I39" s="12">
        <v>73</v>
      </c>
      <c r="J39" s="12">
        <f t="shared" si="0"/>
        <v>137.66666666666666</v>
      </c>
      <c r="K39" s="12">
        <f t="shared" si="1"/>
        <v>82.075168798689248</v>
      </c>
      <c r="L39" s="31">
        <f t="shared" si="17"/>
        <v>890</v>
      </c>
      <c r="M39" s="18">
        <f t="shared" si="2"/>
        <v>276.31359038264185</v>
      </c>
      <c r="N39" s="18">
        <f t="shared" si="3"/>
        <v>132.14997800908958</v>
      </c>
      <c r="O39" s="18">
        <f t="shared" si="4"/>
        <v>87.699530860577624</v>
      </c>
      <c r="P39" s="12">
        <f t="shared" si="23"/>
        <v>165.38769975076968</v>
      </c>
      <c r="Q39" s="12">
        <f t="shared" si="6"/>
        <v>98.60210683490088</v>
      </c>
      <c r="R39" s="32">
        <f t="shared" si="25"/>
        <v>1069.2134584371795</v>
      </c>
      <c r="S39" s="18">
        <v>48.3</v>
      </c>
      <c r="T39" s="12">
        <v>24.9</v>
      </c>
      <c r="U39" s="12">
        <v>33.700000000000003</v>
      </c>
      <c r="V39" s="12">
        <f t="shared" si="24"/>
        <v>35.633333333333333</v>
      </c>
      <c r="W39" s="12">
        <f t="shared" si="8"/>
        <v>11.819193429897558</v>
      </c>
      <c r="X39" s="31">
        <f t="shared" si="22"/>
        <v>502.4666666666667</v>
      </c>
      <c r="Y39" s="18">
        <f t="shared" si="19"/>
        <v>111.09</v>
      </c>
      <c r="Z39" s="12">
        <f t="shared" si="9"/>
        <v>27.39</v>
      </c>
      <c r="AA39" s="12">
        <f t="shared" si="9"/>
        <v>24.601000000000003</v>
      </c>
      <c r="AB39" s="12">
        <f t="shared" si="10"/>
        <v>54.360333333333337</v>
      </c>
      <c r="AC39" s="12">
        <f t="shared" si="11"/>
        <v>49.149119425818128</v>
      </c>
      <c r="AD39" s="1">
        <f t="shared" si="20"/>
        <v>412.09800000000001</v>
      </c>
      <c r="AE39" s="18">
        <f t="shared" si="12"/>
        <v>133.45946415481603</v>
      </c>
      <c r="AF39" s="18">
        <f t="shared" si="13"/>
        <v>32.905344524263306</v>
      </c>
      <c r="AG39" s="18">
        <f t="shared" si="14"/>
        <v>29.554741900014665</v>
      </c>
      <c r="AH39" s="12">
        <f t="shared" si="15"/>
        <v>65.306516859698007</v>
      </c>
      <c r="AI39" s="12">
        <f t="shared" si="16"/>
        <v>59.045955011708948</v>
      </c>
      <c r="AJ39" s="31">
        <f t="shared" si="21"/>
        <v>495.07946943263448</v>
      </c>
    </row>
    <row r="40" spans="2:36" ht="17" thickBot="1" x14ac:dyDescent="0.25">
      <c r="B40" s="28"/>
      <c r="C40" s="16">
        <v>43602</v>
      </c>
      <c r="D40" s="12">
        <v>35</v>
      </c>
      <c r="E40" s="35">
        <v>1020</v>
      </c>
      <c r="F40" s="30">
        <v>32</v>
      </c>
      <c r="G40" s="38">
        <v>130</v>
      </c>
      <c r="H40" s="12">
        <v>0</v>
      </c>
      <c r="I40" s="12">
        <v>89</v>
      </c>
      <c r="J40" s="12">
        <f t="shared" si="0"/>
        <v>73</v>
      </c>
      <c r="K40" s="12">
        <f t="shared" si="1"/>
        <v>66.460514593253038</v>
      </c>
      <c r="L40" s="31">
        <f t="shared" si="17"/>
        <v>963</v>
      </c>
      <c r="M40" s="18">
        <f t="shared" si="2"/>
        <v>156.17724673801496</v>
      </c>
      <c r="N40" s="18">
        <f t="shared" si="3"/>
        <v>0</v>
      </c>
      <c r="O40" s="18">
        <f t="shared" si="4"/>
        <v>106.92134584371794</v>
      </c>
      <c r="P40" s="12">
        <f t="shared" si="23"/>
        <v>87.699530860577624</v>
      </c>
      <c r="Q40" s="12">
        <f t="shared" si="6"/>
        <v>79.843232199737884</v>
      </c>
      <c r="R40" s="32">
        <f t="shared" si="25"/>
        <v>1156.9129892977571</v>
      </c>
      <c r="S40" s="18">
        <v>38.4</v>
      </c>
      <c r="T40" s="12">
        <v>34.200000000000003</v>
      </c>
      <c r="U40" s="12">
        <v>30</v>
      </c>
      <c r="V40" s="12">
        <f t="shared" si="24"/>
        <v>34.199999999999996</v>
      </c>
      <c r="W40" s="12">
        <f t="shared" si="8"/>
        <v>4.1999999999999993</v>
      </c>
      <c r="X40" s="31">
        <f t="shared" si="22"/>
        <v>536.66666666666674</v>
      </c>
      <c r="Y40" s="18">
        <f t="shared" si="19"/>
        <v>49.92</v>
      </c>
      <c r="Z40" s="12">
        <f t="shared" si="9"/>
        <v>0</v>
      </c>
      <c r="AA40" s="12">
        <f t="shared" si="9"/>
        <v>26.7</v>
      </c>
      <c r="AB40" s="12">
        <f t="shared" si="10"/>
        <v>25.540000000000003</v>
      </c>
      <c r="AC40" s="12">
        <f t="shared" si="11"/>
        <v>24.980208165665871</v>
      </c>
      <c r="AD40" s="1">
        <f t="shared" si="20"/>
        <v>437.63800000000003</v>
      </c>
      <c r="AE40" s="18">
        <f t="shared" si="12"/>
        <v>59.972062747397743</v>
      </c>
      <c r="AF40" s="18">
        <f t="shared" si="13"/>
        <v>0</v>
      </c>
      <c r="AG40" s="18">
        <f t="shared" si="14"/>
        <v>32.076403753115379</v>
      </c>
      <c r="AH40" s="12">
        <f t="shared" si="15"/>
        <v>30.682822166837706</v>
      </c>
      <c r="AI40" s="12">
        <f t="shared" si="16"/>
        <v>30.010308725047508</v>
      </c>
      <c r="AJ40" s="31">
        <f t="shared" si="21"/>
        <v>525.76229159947218</v>
      </c>
    </row>
    <row r="41" spans="2:36" ht="17" thickBot="1" x14ac:dyDescent="0.25">
      <c r="B41" s="28"/>
      <c r="C41" s="16">
        <v>43605</v>
      </c>
      <c r="D41" s="12">
        <v>38</v>
      </c>
      <c r="E41" s="35">
        <v>1020</v>
      </c>
      <c r="F41" s="30">
        <v>32</v>
      </c>
      <c r="G41" s="38">
        <v>0</v>
      </c>
      <c r="H41" s="12">
        <v>210</v>
      </c>
      <c r="I41" s="12">
        <v>190</v>
      </c>
      <c r="J41" s="12">
        <f t="shared" si="0"/>
        <v>133.33333333333334</v>
      </c>
      <c r="K41" s="12">
        <f t="shared" si="1"/>
        <v>115.90225767142472</v>
      </c>
      <c r="L41" s="31">
        <f t="shared" si="17"/>
        <v>1096.3333333333333</v>
      </c>
      <c r="M41" s="18">
        <f t="shared" si="2"/>
        <v>0</v>
      </c>
      <c r="N41" s="18">
        <f t="shared" si="3"/>
        <v>252.28632165371647</v>
      </c>
      <c r="O41" s="18">
        <f t="shared" si="4"/>
        <v>228.25905292479112</v>
      </c>
      <c r="P41" s="12">
        <f t="shared" si="23"/>
        <v>160.18179152616918</v>
      </c>
      <c r="Q41" s="12">
        <f t="shared" si="6"/>
        <v>139.24073456802375</v>
      </c>
      <c r="R41" s="32">
        <f t="shared" si="25"/>
        <v>1317.0947808239264</v>
      </c>
      <c r="S41" s="18">
        <v>45.2</v>
      </c>
      <c r="T41" s="12">
        <v>34.200000000000003</v>
      </c>
      <c r="U41" s="12">
        <v>31.6</v>
      </c>
      <c r="V41" s="12">
        <f t="shared" si="24"/>
        <v>37</v>
      </c>
      <c r="W41" s="12">
        <f t="shared" si="8"/>
        <v>7.2194182591120422</v>
      </c>
      <c r="X41" s="31">
        <f t="shared" si="22"/>
        <v>573.66666666666674</v>
      </c>
      <c r="Y41" s="18">
        <f t="shared" si="19"/>
        <v>0</v>
      </c>
      <c r="Z41" s="12">
        <f t="shared" si="9"/>
        <v>71.820000000000007</v>
      </c>
      <c r="AA41" s="12">
        <f t="shared" si="9"/>
        <v>60.04</v>
      </c>
      <c r="AB41" s="12">
        <f t="shared" si="10"/>
        <v>43.95333333333334</v>
      </c>
      <c r="AC41" s="12">
        <f t="shared" si="11"/>
        <v>38.517706750705358</v>
      </c>
      <c r="AD41" s="1">
        <f t="shared" si="20"/>
        <v>481.59133333333335</v>
      </c>
      <c r="AE41" s="18">
        <f t="shared" si="12"/>
        <v>0</v>
      </c>
      <c r="AF41" s="18">
        <f t="shared" si="13"/>
        <v>86.281922005571047</v>
      </c>
      <c r="AG41" s="18">
        <f t="shared" si="14"/>
        <v>72.129860724233978</v>
      </c>
      <c r="AH41" s="12">
        <f t="shared" si="15"/>
        <v>52.803927576601673</v>
      </c>
      <c r="AI41" s="12">
        <f t="shared" si="16"/>
        <v>46.273764546057045</v>
      </c>
      <c r="AJ41" s="31">
        <f t="shared" si="21"/>
        <v>578.5662191760739</v>
      </c>
    </row>
    <row r="42" spans="2:36" ht="17" thickBot="1" x14ac:dyDescent="0.25">
      <c r="B42" s="28"/>
      <c r="C42" s="16">
        <v>43607</v>
      </c>
      <c r="D42" s="12">
        <v>40</v>
      </c>
      <c r="E42" s="35">
        <v>1020</v>
      </c>
      <c r="F42" s="30">
        <v>32</v>
      </c>
      <c r="G42" s="38">
        <v>290</v>
      </c>
      <c r="H42" s="12">
        <v>310</v>
      </c>
      <c r="I42" s="12">
        <v>170</v>
      </c>
      <c r="J42" s="12">
        <f t="shared" si="0"/>
        <v>256.66666666666669</v>
      </c>
      <c r="K42" s="12">
        <f t="shared" si="1"/>
        <v>75.718777944003619</v>
      </c>
      <c r="L42" s="31">
        <f t="shared" si="17"/>
        <v>1353</v>
      </c>
      <c r="M42" s="18">
        <f t="shared" si="2"/>
        <v>348.39539656941798</v>
      </c>
      <c r="N42" s="18">
        <f t="shared" si="3"/>
        <v>372.42266529834336</v>
      </c>
      <c r="O42" s="18">
        <f t="shared" si="4"/>
        <v>204.23178419586571</v>
      </c>
      <c r="P42" s="12">
        <f t="shared" si="23"/>
        <v>308.34994868787567</v>
      </c>
      <c r="Q42" s="12">
        <f t="shared" si="6"/>
        <v>90.965771274320218</v>
      </c>
      <c r="R42" s="32">
        <f t="shared" si="25"/>
        <v>1625.4447295118021</v>
      </c>
      <c r="S42" s="18">
        <v>47.4</v>
      </c>
      <c r="T42" s="12">
        <v>37.5</v>
      </c>
      <c r="U42" s="12">
        <v>36</v>
      </c>
      <c r="V42" s="12">
        <f t="shared" si="24"/>
        <v>40.300000000000004</v>
      </c>
      <c r="W42" s="12">
        <f t="shared" si="8"/>
        <v>6.1943522663794228</v>
      </c>
      <c r="X42" s="31">
        <f t="shared" si="22"/>
        <v>613.9666666666667</v>
      </c>
      <c r="Y42" s="18">
        <f t="shared" si="19"/>
        <v>137.46</v>
      </c>
      <c r="Z42" s="12">
        <f t="shared" si="9"/>
        <v>116.25</v>
      </c>
      <c r="AA42" s="12">
        <f t="shared" si="9"/>
        <v>61.2</v>
      </c>
      <c r="AB42" s="12">
        <f t="shared" si="10"/>
        <v>104.97000000000001</v>
      </c>
      <c r="AC42" s="12">
        <f t="shared" si="11"/>
        <v>39.361474819930223</v>
      </c>
      <c r="AD42" s="1">
        <f t="shared" si="20"/>
        <v>586.56133333333332</v>
      </c>
      <c r="AE42" s="18">
        <f t="shared" si="12"/>
        <v>165.13941797390413</v>
      </c>
      <c r="AF42" s="18">
        <f t="shared" si="13"/>
        <v>139.65849948687875</v>
      </c>
      <c r="AG42" s="18">
        <f t="shared" si="14"/>
        <v>73.523442310511655</v>
      </c>
      <c r="AH42" s="12">
        <f t="shared" si="15"/>
        <v>126.10711992376484</v>
      </c>
      <c r="AI42" s="12">
        <f t="shared" si="16"/>
        <v>47.287436653264699</v>
      </c>
      <c r="AJ42" s="31">
        <f t="shared" si="21"/>
        <v>704.6733390998387</v>
      </c>
    </row>
    <row r="43" spans="2:36" ht="17" thickBot="1" x14ac:dyDescent="0.25">
      <c r="B43" s="28"/>
      <c r="C43" s="16">
        <v>43609</v>
      </c>
      <c r="D43" s="12">
        <v>42</v>
      </c>
      <c r="E43" s="35">
        <v>1020</v>
      </c>
      <c r="F43" s="30">
        <v>32</v>
      </c>
      <c r="G43" s="38">
        <v>0</v>
      </c>
      <c r="H43" s="12">
        <v>380</v>
      </c>
      <c r="I43" s="12">
        <v>360</v>
      </c>
      <c r="J43" s="12">
        <f t="shared" si="0"/>
        <v>246.66666666666666</v>
      </c>
      <c r="K43" s="12">
        <f t="shared" si="1"/>
        <v>213.85353243127253</v>
      </c>
      <c r="L43" s="31">
        <f t="shared" si="17"/>
        <v>1599.6666666666667</v>
      </c>
      <c r="M43" s="18">
        <f t="shared" si="2"/>
        <v>0</v>
      </c>
      <c r="N43" s="18">
        <f t="shared" si="3"/>
        <v>456.51810584958224</v>
      </c>
      <c r="O43" s="18">
        <f t="shared" si="4"/>
        <v>432.49083712065681</v>
      </c>
      <c r="P43" s="12">
        <f t="shared" si="23"/>
        <v>296.33631432341303</v>
      </c>
      <c r="Q43" s="12">
        <f t="shared" si="6"/>
        <v>256.9158146178072</v>
      </c>
      <c r="R43" s="32">
        <f t="shared" si="25"/>
        <v>1921.7810438352151</v>
      </c>
      <c r="S43" s="18">
        <v>28.1</v>
      </c>
      <c r="T43" s="12">
        <v>32.5</v>
      </c>
      <c r="U43" s="12">
        <v>27.8</v>
      </c>
      <c r="V43" s="12">
        <f t="shared" si="24"/>
        <v>29.466666666666669</v>
      </c>
      <c r="W43" s="12">
        <f t="shared" si="8"/>
        <v>2.6312227829154509</v>
      </c>
      <c r="X43" s="31">
        <f t="shared" si="22"/>
        <v>643.43333333333339</v>
      </c>
      <c r="Y43" s="18">
        <f t="shared" si="19"/>
        <v>0</v>
      </c>
      <c r="Z43" s="12">
        <f t="shared" si="9"/>
        <v>123.5</v>
      </c>
      <c r="AA43" s="12">
        <f t="shared" si="9"/>
        <v>100.08</v>
      </c>
      <c r="AB43" s="12">
        <f t="shared" si="10"/>
        <v>74.526666666666657</v>
      </c>
      <c r="AC43" s="12">
        <f t="shared" si="11"/>
        <v>65.59567160517021</v>
      </c>
      <c r="AD43" s="1">
        <f t="shared" si="20"/>
        <v>661.08799999999997</v>
      </c>
      <c r="AE43" s="18">
        <f t="shared" si="12"/>
        <v>0</v>
      </c>
      <c r="AF43" s="18">
        <f t="shared" si="13"/>
        <v>148.36838440111418</v>
      </c>
      <c r="AG43" s="18">
        <f t="shared" si="14"/>
        <v>120.23245271954258</v>
      </c>
      <c r="AH43" s="12">
        <f t="shared" si="15"/>
        <v>89.533612373552259</v>
      </c>
      <c r="AI43" s="12">
        <f t="shared" si="16"/>
        <v>78.804241455588212</v>
      </c>
      <c r="AJ43" s="31">
        <f t="shared" si="21"/>
        <v>794.20695147339097</v>
      </c>
    </row>
    <row r="44" spans="2:36" ht="17" thickBot="1" x14ac:dyDescent="0.25">
      <c r="B44" s="28"/>
      <c r="C44" s="16">
        <v>43612</v>
      </c>
      <c r="D44" s="12">
        <v>45</v>
      </c>
      <c r="E44" s="35">
        <v>1020</v>
      </c>
      <c r="F44" s="30">
        <v>32</v>
      </c>
      <c r="G44" s="38">
        <v>0</v>
      </c>
      <c r="H44" s="12">
        <v>350</v>
      </c>
      <c r="I44" s="12">
        <v>360</v>
      </c>
      <c r="J44" s="12">
        <f t="shared" si="0"/>
        <v>236.66666666666666</v>
      </c>
      <c r="K44" s="12">
        <f t="shared" si="1"/>
        <v>205.02032419575707</v>
      </c>
      <c r="L44" s="31">
        <f t="shared" si="17"/>
        <v>1836.3333333333335</v>
      </c>
      <c r="M44" s="18">
        <f t="shared" si="2"/>
        <v>0</v>
      </c>
      <c r="N44" s="18">
        <f t="shared" si="3"/>
        <v>420.47720275619412</v>
      </c>
      <c r="O44" s="18">
        <f t="shared" si="4"/>
        <v>432.49083712065681</v>
      </c>
      <c r="P44" s="12">
        <f t="shared" si="23"/>
        <v>284.32267995895035</v>
      </c>
      <c r="Q44" s="12">
        <f t="shared" si="6"/>
        <v>246.3039212171428</v>
      </c>
      <c r="R44" s="32">
        <f t="shared" si="25"/>
        <v>2206.1037237941655</v>
      </c>
      <c r="S44" s="18">
        <v>42.4</v>
      </c>
      <c r="T44" s="12">
        <v>29.9</v>
      </c>
      <c r="U44" s="12">
        <v>30.1</v>
      </c>
      <c r="V44" s="12">
        <f t="shared" si="24"/>
        <v>34.133333333333333</v>
      </c>
      <c r="W44" s="12">
        <f t="shared" si="8"/>
        <v>7.1598417114719162</v>
      </c>
      <c r="X44" s="31">
        <f t="shared" si="22"/>
        <v>677.56666666666672</v>
      </c>
      <c r="Y44" s="18">
        <f t="shared" si="19"/>
        <v>0</v>
      </c>
      <c r="Z44" s="12">
        <f t="shared" si="9"/>
        <v>104.65</v>
      </c>
      <c r="AA44" s="12">
        <f t="shared" si="9"/>
        <v>108.36</v>
      </c>
      <c r="AB44" s="12">
        <f t="shared" si="10"/>
        <v>71.00333333333333</v>
      </c>
      <c r="AC44" s="12">
        <f t="shared" si="11"/>
        <v>61.518664105565016</v>
      </c>
      <c r="AD44" s="1">
        <f t="shared" si="20"/>
        <v>732.0913333333333</v>
      </c>
      <c r="AE44" s="18">
        <f t="shared" si="12"/>
        <v>0</v>
      </c>
      <c r="AF44" s="18">
        <f t="shared" si="13"/>
        <v>125.72268362410205</v>
      </c>
      <c r="AG44" s="18">
        <f t="shared" si="14"/>
        <v>130.1797419733177</v>
      </c>
      <c r="AH44" s="12">
        <f t="shared" si="15"/>
        <v>85.300808532473255</v>
      </c>
      <c r="AI44" s="12">
        <f t="shared" si="16"/>
        <v>73.906273715445309</v>
      </c>
      <c r="AJ44" s="31">
        <f t="shared" si="21"/>
        <v>879.50776000586427</v>
      </c>
    </row>
    <row r="45" spans="2:36" ht="17" thickBot="1" x14ac:dyDescent="0.25">
      <c r="B45" s="28"/>
      <c r="C45" s="16"/>
      <c r="D45" s="12"/>
      <c r="E45" s="35"/>
      <c r="F45" s="30"/>
      <c r="G45" s="38"/>
      <c r="H45" s="12"/>
      <c r="I45" s="12"/>
      <c r="J45" s="12"/>
      <c r="K45" s="12"/>
      <c r="L45" s="31"/>
      <c r="M45" s="18"/>
      <c r="N45" s="18"/>
      <c r="O45" s="18"/>
      <c r="P45" s="12"/>
      <c r="Q45" s="12"/>
      <c r="R45" s="32"/>
      <c r="S45" s="18"/>
      <c r="T45" s="12"/>
      <c r="U45" s="12"/>
      <c r="V45" s="12"/>
      <c r="W45" s="12"/>
      <c r="X45" s="31"/>
      <c r="Y45" s="18"/>
      <c r="Z45" s="12"/>
      <c r="AA45" s="12"/>
      <c r="AB45" s="12"/>
      <c r="AC45" s="12"/>
      <c r="AD45" s="1"/>
      <c r="AE45" s="18"/>
      <c r="AF45" s="18"/>
      <c r="AG45" s="18"/>
      <c r="AH45" s="12"/>
      <c r="AI45" s="12"/>
      <c r="AJ45" s="31"/>
    </row>
    <row r="46" spans="2:36" ht="17" thickBot="1" x14ac:dyDescent="0.25">
      <c r="B46" s="28"/>
      <c r="C46" s="16"/>
      <c r="D46" s="12"/>
      <c r="E46" s="35"/>
      <c r="F46" s="30"/>
      <c r="G46" s="38"/>
      <c r="H46" s="12"/>
      <c r="I46" s="12"/>
      <c r="J46" s="12"/>
      <c r="K46" s="12"/>
      <c r="L46" s="31"/>
      <c r="M46" s="18"/>
      <c r="N46" s="18"/>
      <c r="O46" s="18"/>
      <c r="P46" s="12"/>
      <c r="Q46" s="12"/>
      <c r="R46" s="32"/>
      <c r="S46" s="18"/>
      <c r="T46" s="12"/>
      <c r="U46" s="12"/>
      <c r="V46" s="12"/>
      <c r="W46" s="12"/>
      <c r="X46" s="31"/>
      <c r="Y46" s="18"/>
      <c r="Z46" s="12"/>
      <c r="AA46" s="12"/>
      <c r="AB46" s="12"/>
      <c r="AC46" s="12"/>
      <c r="AD46" s="1"/>
      <c r="AE46" s="18"/>
      <c r="AF46" s="18"/>
      <c r="AG46" s="18"/>
      <c r="AH46" s="12"/>
      <c r="AI46" s="12"/>
      <c r="AJ46" s="31"/>
    </row>
    <row r="47" spans="2:36" ht="17" thickBot="1" x14ac:dyDescent="0.25">
      <c r="B47" s="28"/>
      <c r="C47" s="16"/>
      <c r="D47" s="12"/>
      <c r="E47" s="35"/>
      <c r="F47" s="30"/>
      <c r="G47" s="38"/>
      <c r="H47" s="12"/>
      <c r="I47" s="12"/>
      <c r="J47" s="12"/>
      <c r="K47" s="12"/>
      <c r="L47" s="31"/>
      <c r="M47" s="18"/>
      <c r="N47" s="18"/>
      <c r="O47" s="18"/>
      <c r="P47" s="12"/>
      <c r="Q47" s="12"/>
      <c r="R47" s="32"/>
      <c r="S47" s="18"/>
      <c r="T47" s="12"/>
      <c r="U47" s="12"/>
      <c r="V47" s="12"/>
      <c r="W47" s="12"/>
      <c r="X47" s="31"/>
      <c r="Y47" s="18"/>
      <c r="Z47" s="12"/>
      <c r="AA47" s="12"/>
      <c r="AB47" s="12"/>
      <c r="AC47" s="12"/>
      <c r="AD47" s="1"/>
      <c r="AE47" s="18"/>
      <c r="AF47" s="18"/>
      <c r="AG47" s="18"/>
      <c r="AH47" s="12"/>
      <c r="AI47" s="12"/>
      <c r="AJ47" s="31"/>
    </row>
    <row r="48" spans="2:36" ht="17" thickBot="1" x14ac:dyDescent="0.25">
      <c r="B48" s="28"/>
      <c r="C48" s="42"/>
      <c r="D48" s="12"/>
      <c r="E48" s="35"/>
      <c r="F48" s="30"/>
      <c r="G48" s="38"/>
      <c r="H48" s="12"/>
      <c r="I48" s="12"/>
      <c r="J48" s="12"/>
      <c r="K48" s="12"/>
      <c r="L48" s="31"/>
      <c r="M48" s="18"/>
      <c r="N48" s="18"/>
      <c r="O48" s="18"/>
      <c r="P48" s="12"/>
      <c r="Q48" s="12"/>
      <c r="R48" s="32"/>
      <c r="S48" s="18"/>
      <c r="T48" s="12"/>
      <c r="U48" s="12"/>
      <c r="V48" s="12"/>
      <c r="W48" s="12"/>
      <c r="X48" s="31"/>
      <c r="Y48" s="18"/>
      <c r="Z48" s="12"/>
      <c r="AA48" s="12"/>
      <c r="AB48" s="12"/>
      <c r="AC48" s="12"/>
      <c r="AD48" s="1"/>
      <c r="AE48" s="18"/>
      <c r="AF48" s="18"/>
      <c r="AG48" s="18"/>
      <c r="AH48" s="12"/>
      <c r="AI48" s="12"/>
      <c r="AJ48" s="31"/>
    </row>
    <row r="49" spans="1:36" ht="17" thickBot="1" x14ac:dyDescent="0.25">
      <c r="A49" t="s">
        <v>18</v>
      </c>
      <c r="B49" s="27"/>
      <c r="C49" s="20">
        <v>43567</v>
      </c>
      <c r="D49" s="13">
        <v>0</v>
      </c>
      <c r="E49" s="35">
        <v>1020</v>
      </c>
      <c r="F49" s="30">
        <v>32</v>
      </c>
      <c r="G49" s="39">
        <v>0</v>
      </c>
      <c r="H49" s="21">
        <v>0</v>
      </c>
      <c r="I49" s="21">
        <v>0</v>
      </c>
      <c r="J49" s="21">
        <f t="shared" si="0"/>
        <v>0</v>
      </c>
      <c r="K49" s="21">
        <f t="shared" si="1"/>
        <v>0</v>
      </c>
      <c r="L49" s="31">
        <f>J49</f>
        <v>0</v>
      </c>
      <c r="M49" s="22">
        <f t="shared" si="2"/>
        <v>0</v>
      </c>
      <c r="N49" s="22">
        <f t="shared" si="3"/>
        <v>0</v>
      </c>
      <c r="O49" s="22">
        <f t="shared" si="4"/>
        <v>0</v>
      </c>
      <c r="P49" s="21">
        <f t="shared" si="23"/>
        <v>0</v>
      </c>
      <c r="Q49" s="21">
        <f t="shared" si="6"/>
        <v>0</v>
      </c>
      <c r="R49" s="32">
        <f t="shared" ref="R49:R72" si="26">P49</f>
        <v>0</v>
      </c>
      <c r="S49" s="22">
        <v>0</v>
      </c>
      <c r="T49" s="21">
        <v>0</v>
      </c>
      <c r="U49" s="21">
        <v>0</v>
      </c>
      <c r="V49" s="21">
        <f t="shared" si="24"/>
        <v>0</v>
      </c>
      <c r="W49" s="21">
        <f t="shared" si="8"/>
        <v>0</v>
      </c>
      <c r="X49" s="32">
        <v>0</v>
      </c>
      <c r="Y49" s="22">
        <f t="shared" si="19"/>
        <v>0</v>
      </c>
      <c r="Z49" s="21">
        <f t="shared" si="9"/>
        <v>0</v>
      </c>
      <c r="AA49" s="21">
        <f t="shared" si="9"/>
        <v>0</v>
      </c>
      <c r="AB49" s="21">
        <f t="shared" si="10"/>
        <v>0</v>
      </c>
      <c r="AC49" s="21">
        <f t="shared" si="11"/>
        <v>0</v>
      </c>
      <c r="AD49" s="1">
        <f>AB49</f>
        <v>0</v>
      </c>
      <c r="AE49" s="22">
        <f t="shared" si="12"/>
        <v>0</v>
      </c>
      <c r="AF49" s="22">
        <f t="shared" si="13"/>
        <v>0</v>
      </c>
      <c r="AG49" s="22">
        <f t="shared" si="14"/>
        <v>0</v>
      </c>
      <c r="AH49" s="21">
        <f t="shared" si="15"/>
        <v>0</v>
      </c>
      <c r="AI49" s="21">
        <f t="shared" si="16"/>
        <v>0</v>
      </c>
      <c r="AJ49" s="31">
        <f>AH49</f>
        <v>0</v>
      </c>
    </row>
    <row r="50" spans="1:36" ht="17" thickBot="1" x14ac:dyDescent="0.25">
      <c r="B50" s="27"/>
      <c r="C50" s="20">
        <v>43570</v>
      </c>
      <c r="D50" s="13">
        <v>3</v>
      </c>
      <c r="E50" s="35">
        <v>1020</v>
      </c>
      <c r="F50" s="30">
        <v>32</v>
      </c>
      <c r="G50" s="40">
        <v>0</v>
      </c>
      <c r="H50" s="13">
        <v>0</v>
      </c>
      <c r="I50" s="13">
        <v>0</v>
      </c>
      <c r="J50" s="21">
        <f t="shared" si="0"/>
        <v>0</v>
      </c>
      <c r="K50" s="13">
        <f t="shared" si="1"/>
        <v>0</v>
      </c>
      <c r="L50" s="31">
        <f t="shared" si="17"/>
        <v>0</v>
      </c>
      <c r="M50" s="23">
        <f t="shared" si="2"/>
        <v>0</v>
      </c>
      <c r="N50" s="23">
        <f t="shared" si="3"/>
        <v>0</v>
      </c>
      <c r="O50" s="23">
        <f t="shared" si="4"/>
        <v>0</v>
      </c>
      <c r="P50" s="13">
        <f t="shared" si="23"/>
        <v>0</v>
      </c>
      <c r="Q50" s="13">
        <f t="shared" si="6"/>
        <v>0</v>
      </c>
      <c r="R50" s="32">
        <f>R49+P50</f>
        <v>0</v>
      </c>
      <c r="S50" s="23">
        <v>0</v>
      </c>
      <c r="T50" s="13">
        <v>0</v>
      </c>
      <c r="U50" s="13">
        <v>0</v>
      </c>
      <c r="V50" s="13">
        <f t="shared" si="24"/>
        <v>0</v>
      </c>
      <c r="W50" s="13">
        <f t="shared" si="8"/>
        <v>0</v>
      </c>
      <c r="X50" s="31">
        <f t="shared" si="22"/>
        <v>0</v>
      </c>
      <c r="Y50" s="23">
        <f t="shared" si="19"/>
        <v>0</v>
      </c>
      <c r="Z50" s="13">
        <f t="shared" si="9"/>
        <v>0</v>
      </c>
      <c r="AA50" s="13">
        <f t="shared" si="9"/>
        <v>0</v>
      </c>
      <c r="AB50" s="13">
        <f t="shared" si="10"/>
        <v>0</v>
      </c>
      <c r="AC50" s="13">
        <f t="shared" si="11"/>
        <v>0</v>
      </c>
      <c r="AD50" s="1">
        <f t="shared" si="20"/>
        <v>0</v>
      </c>
      <c r="AE50" s="23">
        <f t="shared" si="12"/>
        <v>0</v>
      </c>
      <c r="AF50" s="23">
        <f t="shared" si="13"/>
        <v>0</v>
      </c>
      <c r="AG50" s="23">
        <f t="shared" si="14"/>
        <v>0</v>
      </c>
      <c r="AH50" s="13">
        <f t="shared" si="15"/>
        <v>0</v>
      </c>
      <c r="AI50" s="13">
        <f t="shared" si="16"/>
        <v>0</v>
      </c>
      <c r="AJ50" s="31">
        <f t="shared" si="21"/>
        <v>0</v>
      </c>
    </row>
    <row r="51" spans="1:36" ht="17" thickBot="1" x14ac:dyDescent="0.25">
      <c r="B51" s="27"/>
      <c r="C51" s="20">
        <v>43574</v>
      </c>
      <c r="D51" s="13">
        <v>7</v>
      </c>
      <c r="E51" s="35">
        <v>1020</v>
      </c>
      <c r="F51" s="30">
        <v>32</v>
      </c>
      <c r="G51" s="40">
        <v>0</v>
      </c>
      <c r="H51" s="13">
        <v>0</v>
      </c>
      <c r="I51" s="13">
        <v>0</v>
      </c>
      <c r="J51" s="21">
        <f t="shared" si="0"/>
        <v>0</v>
      </c>
      <c r="K51" s="13">
        <f t="shared" si="1"/>
        <v>0</v>
      </c>
      <c r="L51" s="31">
        <f>L50+J51</f>
        <v>0</v>
      </c>
      <c r="M51" s="23">
        <f t="shared" si="2"/>
        <v>0</v>
      </c>
      <c r="N51" s="23">
        <f t="shared" si="3"/>
        <v>0</v>
      </c>
      <c r="O51" s="23">
        <f t="shared" si="4"/>
        <v>0</v>
      </c>
      <c r="P51" s="13">
        <f t="shared" si="23"/>
        <v>0</v>
      </c>
      <c r="Q51" s="13">
        <f t="shared" si="6"/>
        <v>0</v>
      </c>
      <c r="R51" s="32">
        <f t="shared" ref="R51:R67" si="27">R50+P51</f>
        <v>0</v>
      </c>
      <c r="S51" s="23">
        <v>0</v>
      </c>
      <c r="T51" s="13">
        <v>0</v>
      </c>
      <c r="U51" s="13">
        <v>0</v>
      </c>
      <c r="V51" s="13">
        <f t="shared" si="24"/>
        <v>0</v>
      </c>
      <c r="W51" s="13">
        <f t="shared" si="8"/>
        <v>0</v>
      </c>
      <c r="X51" s="31">
        <f t="shared" si="22"/>
        <v>0</v>
      </c>
      <c r="Y51" s="23">
        <f t="shared" si="19"/>
        <v>0</v>
      </c>
      <c r="Z51" s="13">
        <f t="shared" si="9"/>
        <v>0</v>
      </c>
      <c r="AA51" s="13">
        <f t="shared" si="9"/>
        <v>0</v>
      </c>
      <c r="AB51" s="13">
        <f t="shared" si="10"/>
        <v>0</v>
      </c>
      <c r="AC51" s="13">
        <f t="shared" si="11"/>
        <v>0</v>
      </c>
      <c r="AD51" s="1">
        <f t="shared" si="20"/>
        <v>0</v>
      </c>
      <c r="AE51" s="23">
        <f t="shared" si="12"/>
        <v>0</v>
      </c>
      <c r="AF51" s="23">
        <f t="shared" si="13"/>
        <v>0</v>
      </c>
      <c r="AG51" s="23">
        <f t="shared" si="14"/>
        <v>0</v>
      </c>
      <c r="AH51" s="13">
        <f t="shared" si="15"/>
        <v>0</v>
      </c>
      <c r="AI51" s="13">
        <f t="shared" si="16"/>
        <v>0</v>
      </c>
      <c r="AJ51" s="31">
        <f t="shared" si="21"/>
        <v>0</v>
      </c>
    </row>
    <row r="52" spans="1:36" ht="17" thickBot="1" x14ac:dyDescent="0.25">
      <c r="B52" s="27"/>
      <c r="C52" s="20">
        <v>43577</v>
      </c>
      <c r="D52" s="13">
        <v>10</v>
      </c>
      <c r="E52" s="35">
        <v>1020</v>
      </c>
      <c r="F52" s="30">
        <v>32</v>
      </c>
      <c r="G52" s="40">
        <v>72</v>
      </c>
      <c r="H52" s="13">
        <v>48</v>
      </c>
      <c r="I52" s="13">
        <v>60</v>
      </c>
      <c r="J52" s="21">
        <f t="shared" si="0"/>
        <v>60</v>
      </c>
      <c r="K52" s="13">
        <f t="shared" si="1"/>
        <v>12</v>
      </c>
      <c r="L52" s="31">
        <f t="shared" si="17"/>
        <v>60</v>
      </c>
      <c r="M52" s="23">
        <f t="shared" si="2"/>
        <v>86.498167424131367</v>
      </c>
      <c r="N52" s="23">
        <f t="shared" si="3"/>
        <v>57.665444949420909</v>
      </c>
      <c r="O52" s="23">
        <f t="shared" si="4"/>
        <v>72.081806186776134</v>
      </c>
      <c r="P52" s="13">
        <f t="shared" si="23"/>
        <v>72.081806186776134</v>
      </c>
      <c r="Q52" s="13">
        <f t="shared" si="6"/>
        <v>14.416361237355241</v>
      </c>
      <c r="R52" s="32">
        <f t="shared" si="27"/>
        <v>72.081806186776134</v>
      </c>
      <c r="S52" s="23">
        <v>35.799999999999997</v>
      </c>
      <c r="T52" s="13">
        <v>45.7</v>
      </c>
      <c r="U52" s="13">
        <v>11.3</v>
      </c>
      <c r="V52" s="13">
        <f t="shared" si="24"/>
        <v>30.933333333333334</v>
      </c>
      <c r="W52" s="13">
        <f t="shared" si="8"/>
        <v>17.708849012099389</v>
      </c>
      <c r="X52" s="31">
        <f t="shared" si="22"/>
        <v>30.933333333333334</v>
      </c>
      <c r="Y52" s="23">
        <f t="shared" si="19"/>
        <v>25.776</v>
      </c>
      <c r="Z52" s="13">
        <f t="shared" si="9"/>
        <v>21.936000000000003</v>
      </c>
      <c r="AA52" s="13">
        <f t="shared" si="9"/>
        <v>6.78</v>
      </c>
      <c r="AB52" s="13">
        <f t="shared" si="10"/>
        <v>18.164000000000001</v>
      </c>
      <c r="AC52" s="13">
        <f t="shared" si="11"/>
        <v>10.044052568560163</v>
      </c>
      <c r="AD52" s="1">
        <f t="shared" si="20"/>
        <v>18.164000000000001</v>
      </c>
      <c r="AE52" s="23">
        <f t="shared" si="12"/>
        <v>30.966343937839028</v>
      </c>
      <c r="AF52" s="23">
        <f t="shared" si="13"/>
        <v>26.353108341885363</v>
      </c>
      <c r="AG52" s="23">
        <f t="shared" si="14"/>
        <v>8.1452440991057031</v>
      </c>
      <c r="AH52" s="13">
        <f t="shared" si="15"/>
        <v>21.821565459610031</v>
      </c>
      <c r="AI52" s="13">
        <f t="shared" si="16"/>
        <v>12.066557509612409</v>
      </c>
      <c r="AJ52" s="31">
        <f t="shared" si="21"/>
        <v>21.821565459610031</v>
      </c>
    </row>
    <row r="53" spans="1:36" ht="17" thickBot="1" x14ac:dyDescent="0.25">
      <c r="B53" s="27"/>
      <c r="C53" s="20">
        <v>43579</v>
      </c>
      <c r="D53" s="13">
        <v>12</v>
      </c>
      <c r="E53" s="35">
        <v>1020</v>
      </c>
      <c r="F53" s="30">
        <v>32</v>
      </c>
      <c r="G53" s="40">
        <v>169</v>
      </c>
      <c r="H53" s="13">
        <v>100</v>
      </c>
      <c r="I53" s="13">
        <v>105</v>
      </c>
      <c r="J53" s="21">
        <f t="shared" si="0"/>
        <v>124.66666666666667</v>
      </c>
      <c r="K53" s="13">
        <f t="shared" si="1"/>
        <v>38.475100173142266</v>
      </c>
      <c r="L53" s="31">
        <f t="shared" si="17"/>
        <v>184.66666666666669</v>
      </c>
      <c r="M53" s="23">
        <f t="shared" si="2"/>
        <v>203.03042075941946</v>
      </c>
      <c r="N53" s="23">
        <f t="shared" si="3"/>
        <v>120.13634364462689</v>
      </c>
      <c r="O53" s="23">
        <f t="shared" si="4"/>
        <v>126.14316082685824</v>
      </c>
      <c r="P53" s="13">
        <f t="shared" si="23"/>
        <v>149.76997507696819</v>
      </c>
      <c r="Q53" s="13">
        <f t="shared" si="6"/>
        <v>46.222578561620686</v>
      </c>
      <c r="R53" s="32">
        <f t="shared" si="27"/>
        <v>221.85178126374433</v>
      </c>
      <c r="S53" s="23">
        <v>45.3</v>
      </c>
      <c r="T53" s="13">
        <v>36.6</v>
      </c>
      <c r="U53" s="13">
        <v>59.8</v>
      </c>
      <c r="V53" s="13">
        <f t="shared" si="24"/>
        <v>47.233333333333327</v>
      </c>
      <c r="W53" s="13">
        <f t="shared" si="8"/>
        <v>11.720210464549398</v>
      </c>
      <c r="X53" s="31">
        <f t="shared" si="22"/>
        <v>78.166666666666657</v>
      </c>
      <c r="Y53" s="23">
        <f t="shared" si="19"/>
        <v>76.557000000000002</v>
      </c>
      <c r="Z53" s="13">
        <f t="shared" si="9"/>
        <v>36.6</v>
      </c>
      <c r="AA53" s="13">
        <f t="shared" si="9"/>
        <v>62.79</v>
      </c>
      <c r="AB53" s="13">
        <f t="shared" si="10"/>
        <v>58.649000000000001</v>
      </c>
      <c r="AC53" s="13">
        <f t="shared" si="11"/>
        <v>20.297816951583737</v>
      </c>
      <c r="AD53" s="1">
        <f t="shared" si="20"/>
        <v>76.813000000000002</v>
      </c>
      <c r="AE53" s="23">
        <f t="shared" si="12"/>
        <v>91.972780604017018</v>
      </c>
      <c r="AF53" s="23">
        <f t="shared" si="13"/>
        <v>43.969901773933444</v>
      </c>
      <c r="AG53" s="23">
        <f t="shared" si="14"/>
        <v>75.433610174461222</v>
      </c>
      <c r="AH53" s="13">
        <f t="shared" si="15"/>
        <v>70.458764184137223</v>
      </c>
      <c r="AI53" s="13">
        <f t="shared" si="16"/>
        <v>24.385055125311951</v>
      </c>
      <c r="AJ53" s="31">
        <f t="shared" si="21"/>
        <v>92.280329643747251</v>
      </c>
    </row>
    <row r="54" spans="1:36" ht="17" thickBot="1" x14ac:dyDescent="0.25">
      <c r="B54" s="27"/>
      <c r="C54" s="20">
        <v>43581</v>
      </c>
      <c r="D54" s="13">
        <v>14</v>
      </c>
      <c r="E54" s="35">
        <v>1020</v>
      </c>
      <c r="F54" s="30">
        <v>32</v>
      </c>
      <c r="G54" s="40">
        <v>80</v>
      </c>
      <c r="H54" s="13">
        <v>50</v>
      </c>
      <c r="I54" s="13">
        <v>40</v>
      </c>
      <c r="J54" s="21">
        <f t="shared" si="0"/>
        <v>56.666666666666664</v>
      </c>
      <c r="K54" s="13">
        <f t="shared" si="1"/>
        <v>20.816659994661322</v>
      </c>
      <c r="L54" s="31">
        <f t="shared" si="17"/>
        <v>241.33333333333334</v>
      </c>
      <c r="M54" s="23">
        <f t="shared" si="2"/>
        <v>96.109074915701513</v>
      </c>
      <c r="N54" s="23">
        <f t="shared" si="3"/>
        <v>60.068171822313445</v>
      </c>
      <c r="O54" s="23">
        <f t="shared" si="4"/>
        <v>48.054537457850756</v>
      </c>
      <c r="P54" s="13">
        <f t="shared" si="23"/>
        <v>68.0772613986219</v>
      </c>
      <c r="Q54" s="13">
        <f t="shared" si="6"/>
        <v>25.008374186519891</v>
      </c>
      <c r="R54" s="32">
        <f t="shared" si="27"/>
        <v>289.92904266236621</v>
      </c>
      <c r="S54" s="23">
        <v>51.5</v>
      </c>
      <c r="T54" s="13">
        <v>55.5</v>
      </c>
      <c r="U54" s="13">
        <v>58.2</v>
      </c>
      <c r="V54" s="13">
        <f t="shared" si="24"/>
        <v>55.066666666666663</v>
      </c>
      <c r="W54" s="13">
        <f t="shared" si="8"/>
        <v>3.3709543653590655</v>
      </c>
      <c r="X54" s="31">
        <f t="shared" si="22"/>
        <v>133.23333333333332</v>
      </c>
      <c r="Y54" s="23">
        <f t="shared" si="19"/>
        <v>41.2</v>
      </c>
      <c r="Z54" s="13">
        <f t="shared" si="9"/>
        <v>27.75</v>
      </c>
      <c r="AA54" s="13">
        <f t="shared" si="9"/>
        <v>23.28</v>
      </c>
      <c r="AB54" s="13">
        <f t="shared" si="10"/>
        <v>30.743333333333336</v>
      </c>
      <c r="AC54" s="13">
        <f t="shared" si="11"/>
        <v>9.3274666085348983</v>
      </c>
      <c r="AD54" s="1">
        <f t="shared" si="20"/>
        <v>107.55633333333334</v>
      </c>
      <c r="AE54" s="23">
        <f t="shared" si="12"/>
        <v>49.496173581586284</v>
      </c>
      <c r="AF54" s="23">
        <f t="shared" si="13"/>
        <v>33.337835361383959</v>
      </c>
      <c r="AG54" s="23">
        <f t="shared" si="14"/>
        <v>27.967740800469144</v>
      </c>
      <c r="AH54" s="13">
        <f t="shared" si="15"/>
        <v>36.933916581146462</v>
      </c>
      <c r="AI54" s="13">
        <f t="shared" si="16"/>
        <v>11.205677338167295</v>
      </c>
      <c r="AJ54" s="31">
        <f t="shared" si="21"/>
        <v>129.21424622489371</v>
      </c>
    </row>
    <row r="55" spans="1:36" ht="17" thickBot="1" x14ac:dyDescent="0.25">
      <c r="B55" s="27"/>
      <c r="C55" s="20">
        <v>43584</v>
      </c>
      <c r="D55" s="13">
        <v>17</v>
      </c>
      <c r="E55" s="35">
        <v>1020</v>
      </c>
      <c r="F55" s="30">
        <v>32</v>
      </c>
      <c r="G55" s="40">
        <v>68</v>
      </c>
      <c r="H55" s="13">
        <v>50</v>
      </c>
      <c r="I55" s="13">
        <v>0</v>
      </c>
      <c r="J55" s="21">
        <f t="shared" si="0"/>
        <v>39.333333333333336</v>
      </c>
      <c r="K55" s="13">
        <f t="shared" si="1"/>
        <v>35.232560697930168</v>
      </c>
      <c r="L55" s="31">
        <f t="shared" si="17"/>
        <v>280.66666666666669</v>
      </c>
      <c r="M55" s="23">
        <f t="shared" si="2"/>
        <v>81.69271367834628</v>
      </c>
      <c r="N55" s="23">
        <f t="shared" si="3"/>
        <v>60.068171822313445</v>
      </c>
      <c r="O55" s="23">
        <f t="shared" si="4"/>
        <v>0</v>
      </c>
      <c r="P55" s="13">
        <f t="shared" si="23"/>
        <v>47.253628500219911</v>
      </c>
      <c r="Q55" s="13">
        <f t="shared" si="6"/>
        <v>42.327110194867139</v>
      </c>
      <c r="R55" s="32">
        <f t="shared" si="27"/>
        <v>337.18267116258613</v>
      </c>
      <c r="S55" s="23">
        <v>50.6</v>
      </c>
      <c r="T55" s="13">
        <v>50.8</v>
      </c>
      <c r="U55" s="13">
        <v>66.5</v>
      </c>
      <c r="V55" s="13">
        <f t="shared" si="24"/>
        <v>55.966666666666669</v>
      </c>
      <c r="W55" s="13">
        <f t="shared" si="8"/>
        <v>9.1226823540739623</v>
      </c>
      <c r="X55" s="31">
        <f t="shared" si="22"/>
        <v>189.2</v>
      </c>
      <c r="Y55" s="23">
        <f t="shared" si="19"/>
        <v>34.408000000000001</v>
      </c>
      <c r="Z55" s="13">
        <f t="shared" si="9"/>
        <v>25.4</v>
      </c>
      <c r="AA55" s="13">
        <f t="shared" si="9"/>
        <v>0</v>
      </c>
      <c r="AB55" s="13">
        <f t="shared" si="10"/>
        <v>19.936</v>
      </c>
      <c r="AC55" s="13">
        <f t="shared" si="11"/>
        <v>17.842900212689639</v>
      </c>
      <c r="AD55" s="1">
        <f t="shared" si="20"/>
        <v>127.49233333333333</v>
      </c>
      <c r="AE55" s="23">
        <f t="shared" si="12"/>
        <v>41.336513121243229</v>
      </c>
      <c r="AF55" s="23">
        <f t="shared" si="13"/>
        <v>30.514631285735231</v>
      </c>
      <c r="AG55" s="23">
        <f t="shared" si="14"/>
        <v>0</v>
      </c>
      <c r="AH55" s="13">
        <f t="shared" si="15"/>
        <v>23.95038146899282</v>
      </c>
      <c r="AI55" s="13">
        <f t="shared" si="16"/>
        <v>21.435807915684688</v>
      </c>
      <c r="AJ55" s="31">
        <f t="shared" si="21"/>
        <v>153.16462769388653</v>
      </c>
    </row>
    <row r="56" spans="1:36" ht="17" thickBot="1" x14ac:dyDescent="0.25">
      <c r="B56" s="27"/>
      <c r="C56" s="20">
        <v>43587</v>
      </c>
      <c r="D56" s="13">
        <v>20</v>
      </c>
      <c r="E56" s="35">
        <v>1020</v>
      </c>
      <c r="F56" s="30">
        <v>32</v>
      </c>
      <c r="G56" s="40">
        <v>120</v>
      </c>
      <c r="H56" s="13">
        <v>88</v>
      </c>
      <c r="I56" s="13">
        <v>40</v>
      </c>
      <c r="J56" s="21">
        <f t="shared" si="0"/>
        <v>82.666666666666671</v>
      </c>
      <c r="K56" s="13">
        <f t="shared" si="1"/>
        <v>40.265783654777337</v>
      </c>
      <c r="L56" s="31">
        <f t="shared" si="17"/>
        <v>363.33333333333337</v>
      </c>
      <c r="M56" s="23">
        <f t="shared" si="2"/>
        <v>144.16361237355227</v>
      </c>
      <c r="N56" s="23">
        <f t="shared" si="3"/>
        <v>105.71998240727167</v>
      </c>
      <c r="O56" s="23">
        <f t="shared" si="4"/>
        <v>48.054537457850756</v>
      </c>
      <c r="P56" s="13">
        <f t="shared" si="23"/>
        <v>99.312710746224909</v>
      </c>
      <c r="Q56" s="13">
        <f t="shared" si="6"/>
        <v>48.373840222705262</v>
      </c>
      <c r="R56" s="32">
        <f t="shared" si="27"/>
        <v>436.49538190881105</v>
      </c>
      <c r="S56" s="23">
        <v>42.5</v>
      </c>
      <c r="T56" s="13">
        <v>46.4</v>
      </c>
      <c r="U56" s="13">
        <v>61.9</v>
      </c>
      <c r="V56" s="13">
        <f t="shared" si="24"/>
        <v>50.266666666666673</v>
      </c>
      <c r="W56" s="13">
        <f t="shared" si="8"/>
        <v>10.261741242758601</v>
      </c>
      <c r="X56" s="31">
        <f t="shared" si="22"/>
        <v>239.46666666666667</v>
      </c>
      <c r="Y56" s="23">
        <f t="shared" si="19"/>
        <v>51</v>
      </c>
      <c r="Z56" s="13">
        <f t="shared" si="9"/>
        <v>40.832000000000001</v>
      </c>
      <c r="AA56" s="13">
        <f t="shared" si="9"/>
        <v>24.76</v>
      </c>
      <c r="AB56" s="13">
        <f t="shared" si="10"/>
        <v>38.863999999999997</v>
      </c>
      <c r="AC56" s="13">
        <f t="shared" si="11"/>
        <v>13.230236883744743</v>
      </c>
      <c r="AD56" s="1">
        <f t="shared" si="20"/>
        <v>166.35633333333334</v>
      </c>
      <c r="AE56" s="23">
        <f t="shared" si="12"/>
        <v>61.269535258759717</v>
      </c>
      <c r="AF56" s="23">
        <f t="shared" si="13"/>
        <v>49.054071836974053</v>
      </c>
      <c r="AG56" s="23">
        <f t="shared" si="14"/>
        <v>29.745758686409619</v>
      </c>
      <c r="AH56" s="13">
        <f t="shared" si="15"/>
        <v>46.689788594047798</v>
      </c>
      <c r="AI56" s="13">
        <f t="shared" si="16"/>
        <v>15.894322847653765</v>
      </c>
      <c r="AJ56" s="31">
        <f t="shared" si="21"/>
        <v>199.85441628793433</v>
      </c>
    </row>
    <row r="57" spans="1:36" ht="17" thickBot="1" x14ac:dyDescent="0.25">
      <c r="B57" s="27"/>
      <c r="C57" s="20">
        <v>43589</v>
      </c>
      <c r="D57" s="13">
        <v>22</v>
      </c>
      <c r="E57" s="35">
        <v>1020</v>
      </c>
      <c r="F57" s="30">
        <v>32</v>
      </c>
      <c r="G57" s="40">
        <v>90</v>
      </c>
      <c r="H57" s="13">
        <v>0</v>
      </c>
      <c r="I57" s="13">
        <v>0</v>
      </c>
      <c r="J57" s="21">
        <f t="shared" si="0"/>
        <v>30</v>
      </c>
      <c r="K57" s="13">
        <f t="shared" si="1"/>
        <v>51.96152422706632</v>
      </c>
      <c r="L57" s="31">
        <f t="shared" si="17"/>
        <v>393.33333333333337</v>
      </c>
      <c r="M57" s="23">
        <f t="shared" si="2"/>
        <v>108.1227092801642</v>
      </c>
      <c r="N57" s="23">
        <f t="shared" si="3"/>
        <v>0</v>
      </c>
      <c r="O57" s="23">
        <f t="shared" si="4"/>
        <v>0</v>
      </c>
      <c r="P57" s="13">
        <f t="shared" si="23"/>
        <v>36.040903093388067</v>
      </c>
      <c r="Q57" s="13">
        <f t="shared" si="6"/>
        <v>62.42467530841445</v>
      </c>
      <c r="R57" s="32">
        <f t="shared" si="27"/>
        <v>472.53628500219912</v>
      </c>
      <c r="S57" s="23">
        <v>40.1</v>
      </c>
      <c r="T57" s="13">
        <v>44.3</v>
      </c>
      <c r="U57" s="13">
        <v>55.5</v>
      </c>
      <c r="V57" s="13">
        <f t="shared" si="24"/>
        <v>46.633333333333333</v>
      </c>
      <c r="W57" s="13">
        <f t="shared" si="8"/>
        <v>7.9607369843082365</v>
      </c>
      <c r="X57" s="31">
        <f t="shared" si="22"/>
        <v>286.10000000000002</v>
      </c>
      <c r="Y57" s="23">
        <f t="shared" si="19"/>
        <v>36.090000000000003</v>
      </c>
      <c r="Z57" s="13">
        <f t="shared" si="9"/>
        <v>0</v>
      </c>
      <c r="AA57" s="13">
        <f t="shared" si="9"/>
        <v>0</v>
      </c>
      <c r="AB57" s="13">
        <f t="shared" si="10"/>
        <v>12.030000000000001</v>
      </c>
      <c r="AC57" s="13">
        <f t="shared" si="11"/>
        <v>20.836571215053596</v>
      </c>
      <c r="AD57" s="1">
        <f t="shared" si="20"/>
        <v>178.38633333333334</v>
      </c>
      <c r="AE57" s="23">
        <f t="shared" si="12"/>
        <v>43.35720642134585</v>
      </c>
      <c r="AF57" s="23">
        <f t="shared" si="13"/>
        <v>0</v>
      </c>
      <c r="AG57" s="23">
        <f t="shared" si="14"/>
        <v>0</v>
      </c>
      <c r="AH57" s="13">
        <f t="shared" si="15"/>
        <v>14.452402140448617</v>
      </c>
      <c r="AI57" s="13">
        <f t="shared" si="16"/>
        <v>25.032294798674197</v>
      </c>
      <c r="AJ57" s="31">
        <f t="shared" si="21"/>
        <v>214.30681842838294</v>
      </c>
    </row>
    <row r="58" spans="1:36" ht="17" thickBot="1" x14ac:dyDescent="0.25">
      <c r="B58" s="27"/>
      <c r="C58" s="20">
        <v>43591</v>
      </c>
      <c r="D58" s="13">
        <v>24</v>
      </c>
      <c r="E58" s="35">
        <v>1020</v>
      </c>
      <c r="F58" s="30">
        <v>32</v>
      </c>
      <c r="G58" s="40">
        <v>110</v>
      </c>
      <c r="H58" s="13">
        <v>40</v>
      </c>
      <c r="I58" s="13">
        <v>360</v>
      </c>
      <c r="J58" s="21">
        <f t="shared" si="0"/>
        <v>170</v>
      </c>
      <c r="K58" s="13">
        <f t="shared" si="1"/>
        <v>168.22603841260721</v>
      </c>
      <c r="L58" s="31">
        <f t="shared" si="17"/>
        <v>563.33333333333337</v>
      </c>
      <c r="M58" s="23">
        <f t="shared" si="2"/>
        <v>132.14997800908958</v>
      </c>
      <c r="N58" s="23">
        <f t="shared" si="3"/>
        <v>48.054537457850756</v>
      </c>
      <c r="O58" s="23">
        <f t="shared" si="4"/>
        <v>432.49083712065681</v>
      </c>
      <c r="P58" s="13">
        <f t="shared" si="23"/>
        <v>204.23178419586574</v>
      </c>
      <c r="Q58" s="13">
        <f t="shared" si="6"/>
        <v>202.1006116071118</v>
      </c>
      <c r="R58" s="32">
        <f t="shared" si="27"/>
        <v>676.76806919806484</v>
      </c>
      <c r="S58" s="23">
        <v>39.700000000000003</v>
      </c>
      <c r="T58" s="13">
        <v>37.700000000000003</v>
      </c>
      <c r="U58" s="13">
        <v>40.4</v>
      </c>
      <c r="V58" s="13">
        <f t="shared" si="24"/>
        <v>39.266666666666673</v>
      </c>
      <c r="W58" s="13">
        <f t="shared" si="8"/>
        <v>1.4011899704655784</v>
      </c>
      <c r="X58" s="31">
        <f t="shared" si="22"/>
        <v>325.36666666666667</v>
      </c>
      <c r="Y58" s="23">
        <f t="shared" si="19"/>
        <v>43.67</v>
      </c>
      <c r="Z58" s="13">
        <f t="shared" si="9"/>
        <v>15.08</v>
      </c>
      <c r="AA58" s="13">
        <f t="shared" si="9"/>
        <v>145.44</v>
      </c>
      <c r="AB58" s="13">
        <f t="shared" si="10"/>
        <v>68.063333333333333</v>
      </c>
      <c r="AC58" s="13">
        <f t="shared" si="11"/>
        <v>68.517942418999525</v>
      </c>
      <c r="AD58" s="1">
        <f t="shared" si="20"/>
        <v>246.44966666666667</v>
      </c>
      <c r="AE58" s="23">
        <f t="shared" si="12"/>
        <v>52.463541269608562</v>
      </c>
      <c r="AF58" s="23">
        <f t="shared" si="13"/>
        <v>18.116560621609736</v>
      </c>
      <c r="AG58" s="23">
        <f t="shared" si="14"/>
        <v>174.72629819674535</v>
      </c>
      <c r="AH58" s="13">
        <f t="shared" si="15"/>
        <v>81.768800029321213</v>
      </c>
      <c r="AI58" s="13">
        <f t="shared" si="16"/>
        <v>82.314950762716819</v>
      </c>
      <c r="AJ58" s="31">
        <f t="shared" si="21"/>
        <v>296.07561845770414</v>
      </c>
    </row>
    <row r="59" spans="1:36" ht="17" thickBot="1" x14ac:dyDescent="0.25">
      <c r="B59" s="27"/>
      <c r="C59" s="20">
        <v>43593</v>
      </c>
      <c r="D59" s="13">
        <v>26</v>
      </c>
      <c r="E59" s="35">
        <v>1020</v>
      </c>
      <c r="F59" s="30">
        <v>32</v>
      </c>
      <c r="G59" s="40">
        <v>30</v>
      </c>
      <c r="H59" s="13">
        <v>0</v>
      </c>
      <c r="I59" s="13">
        <v>100</v>
      </c>
      <c r="J59" s="21">
        <f t="shared" si="0"/>
        <v>43.333333333333336</v>
      </c>
      <c r="K59" s="13">
        <f t="shared" si="1"/>
        <v>51.316014394468844</v>
      </c>
      <c r="L59" s="31">
        <f t="shared" si="17"/>
        <v>606.66666666666674</v>
      </c>
      <c r="M59" s="23">
        <f t="shared" si="2"/>
        <v>36.040903093388067</v>
      </c>
      <c r="N59" s="23">
        <f t="shared" si="3"/>
        <v>0</v>
      </c>
      <c r="O59" s="23">
        <f t="shared" si="4"/>
        <v>120.13634364462689</v>
      </c>
      <c r="P59" s="13">
        <f t="shared" si="23"/>
        <v>52.059082246004984</v>
      </c>
      <c r="Q59" s="13">
        <f t="shared" si="6"/>
        <v>61.64918339766529</v>
      </c>
      <c r="R59" s="32">
        <f t="shared" si="27"/>
        <v>728.82715144406984</v>
      </c>
      <c r="S59" s="23">
        <v>41</v>
      </c>
      <c r="T59" s="13">
        <v>38.799999999999997</v>
      </c>
      <c r="U59" s="13">
        <v>43.4</v>
      </c>
      <c r="V59" s="13">
        <f t="shared" si="24"/>
        <v>41.066666666666663</v>
      </c>
      <c r="W59" s="13">
        <f t="shared" si="8"/>
        <v>2.3007245235649871</v>
      </c>
      <c r="X59" s="31">
        <f t="shared" si="22"/>
        <v>366.43333333333334</v>
      </c>
      <c r="Y59" s="23">
        <f t="shared" si="19"/>
        <v>12.3</v>
      </c>
      <c r="Z59" s="13">
        <f t="shared" si="9"/>
        <v>0</v>
      </c>
      <c r="AA59" s="13">
        <f t="shared" si="9"/>
        <v>43.4</v>
      </c>
      <c r="AB59" s="13">
        <f t="shared" si="10"/>
        <v>18.566666666666666</v>
      </c>
      <c r="AC59" s="13">
        <f t="shared" si="11"/>
        <v>22.368355624259312</v>
      </c>
      <c r="AD59" s="1">
        <f t="shared" si="20"/>
        <v>265.01633333333336</v>
      </c>
      <c r="AE59" s="23">
        <f t="shared" si="12"/>
        <v>14.776770268289107</v>
      </c>
      <c r="AF59" s="23">
        <f t="shared" si="13"/>
        <v>0</v>
      </c>
      <c r="AG59" s="23">
        <f t="shared" si="14"/>
        <v>52.139173141768069</v>
      </c>
      <c r="AH59" s="13">
        <f t="shared" si="15"/>
        <v>22.305314470019059</v>
      </c>
      <c r="AI59" s="13">
        <f t="shared" si="16"/>
        <v>26.872524580412392</v>
      </c>
      <c r="AJ59" s="31">
        <f t="shared" si="21"/>
        <v>318.38093292772322</v>
      </c>
    </row>
    <row r="60" spans="1:36" ht="17" thickBot="1" x14ac:dyDescent="0.25">
      <c r="B60" s="27"/>
      <c r="C60" s="44">
        <v>43595</v>
      </c>
      <c r="D60" s="13">
        <v>28</v>
      </c>
      <c r="E60" s="35">
        <v>1020</v>
      </c>
      <c r="F60" s="30">
        <v>32</v>
      </c>
      <c r="G60" s="40">
        <v>300</v>
      </c>
      <c r="H60" s="13">
        <v>0</v>
      </c>
      <c r="I60" s="13">
        <v>0</v>
      </c>
      <c r="J60" s="21">
        <f t="shared" si="0"/>
        <v>100</v>
      </c>
      <c r="K60" s="13">
        <f t="shared" si="1"/>
        <v>173.20508075688772</v>
      </c>
      <c r="L60" s="31">
        <f t="shared" si="17"/>
        <v>706.66666666666674</v>
      </c>
      <c r="M60" s="23">
        <f t="shared" si="2"/>
        <v>360.40903093388073</v>
      </c>
      <c r="N60" s="23">
        <f t="shared" si="3"/>
        <v>0</v>
      </c>
      <c r="O60" s="23">
        <f t="shared" si="4"/>
        <v>0</v>
      </c>
      <c r="P60" s="13">
        <f t="shared" si="23"/>
        <v>120.1363436446269</v>
      </c>
      <c r="Q60" s="13">
        <f t="shared" si="6"/>
        <v>208.0822510280482</v>
      </c>
      <c r="R60" s="32">
        <f t="shared" si="27"/>
        <v>848.96349508869673</v>
      </c>
      <c r="S60" s="23">
        <v>34.799999999999997</v>
      </c>
      <c r="T60" s="13">
        <v>23.6</v>
      </c>
      <c r="U60" s="13">
        <v>22</v>
      </c>
      <c r="V60" s="13">
        <f t="shared" si="24"/>
        <v>26.8</v>
      </c>
      <c r="W60" s="13">
        <f t="shared" si="8"/>
        <v>6.9742383096650684</v>
      </c>
      <c r="X60" s="31">
        <f t="shared" si="22"/>
        <v>393.23333333333335</v>
      </c>
      <c r="Y60" s="23">
        <f t="shared" si="19"/>
        <v>104.4</v>
      </c>
      <c r="Z60" s="13">
        <f t="shared" si="9"/>
        <v>0</v>
      </c>
      <c r="AA60" s="13">
        <f t="shared" si="9"/>
        <v>0</v>
      </c>
      <c r="AB60" s="13">
        <f t="shared" si="10"/>
        <v>34.800000000000004</v>
      </c>
      <c r="AC60" s="13">
        <f t="shared" si="11"/>
        <v>60.275368103396929</v>
      </c>
      <c r="AD60" s="1">
        <f t="shared" si="20"/>
        <v>299.81633333333338</v>
      </c>
      <c r="AE60" s="23">
        <f t="shared" si="12"/>
        <v>125.42234276499047</v>
      </c>
      <c r="AF60" s="23">
        <f t="shared" si="13"/>
        <v>0</v>
      </c>
      <c r="AG60" s="23">
        <f t="shared" si="14"/>
        <v>0</v>
      </c>
      <c r="AH60" s="13">
        <f t="shared" si="15"/>
        <v>41.807447588330156</v>
      </c>
      <c r="AI60" s="13">
        <f t="shared" si="16"/>
        <v>72.412623357760765</v>
      </c>
      <c r="AJ60" s="31">
        <f t="shared" si="21"/>
        <v>360.18838051605337</v>
      </c>
    </row>
    <row r="61" spans="1:36" ht="17" thickBot="1" x14ac:dyDescent="0.25">
      <c r="B61" s="27"/>
      <c r="C61" s="44">
        <v>43598</v>
      </c>
      <c r="D61" s="13">
        <v>31</v>
      </c>
      <c r="E61" s="35">
        <v>1020</v>
      </c>
      <c r="F61" s="30">
        <v>32</v>
      </c>
      <c r="G61" s="40">
        <v>770</v>
      </c>
      <c r="H61" s="13">
        <v>0</v>
      </c>
      <c r="I61" s="13">
        <v>0</v>
      </c>
      <c r="J61" s="21">
        <f t="shared" si="0"/>
        <v>256.66666666666669</v>
      </c>
      <c r="K61" s="13">
        <f t="shared" si="1"/>
        <v>444.55970727601181</v>
      </c>
      <c r="L61" s="31">
        <f t="shared" si="17"/>
        <v>963.33333333333348</v>
      </c>
      <c r="M61" s="23">
        <f t="shared" si="2"/>
        <v>925.04984606362711</v>
      </c>
      <c r="N61" s="23">
        <f t="shared" si="3"/>
        <v>0</v>
      </c>
      <c r="O61" s="23">
        <f t="shared" si="4"/>
        <v>0</v>
      </c>
      <c r="P61" s="13">
        <f t="shared" si="23"/>
        <v>308.34994868787572</v>
      </c>
      <c r="Q61" s="13">
        <f t="shared" si="6"/>
        <v>534.07777763865704</v>
      </c>
      <c r="R61" s="32">
        <f t="shared" si="27"/>
        <v>1157.3134437765725</v>
      </c>
      <c r="S61" s="23">
        <v>37.5</v>
      </c>
      <c r="T61" s="13">
        <v>35</v>
      </c>
      <c r="U61" s="13">
        <v>36.4</v>
      </c>
      <c r="V61" s="13">
        <f t="shared" si="24"/>
        <v>36.300000000000004</v>
      </c>
      <c r="W61" s="13">
        <f t="shared" si="8"/>
        <v>1.2529964086141667</v>
      </c>
      <c r="X61" s="31">
        <f t="shared" si="22"/>
        <v>429.53333333333336</v>
      </c>
      <c r="Y61" s="23">
        <f t="shared" si="19"/>
        <v>288.75</v>
      </c>
      <c r="Z61" s="13">
        <f t="shared" si="9"/>
        <v>0</v>
      </c>
      <c r="AA61" s="13">
        <f t="shared" si="9"/>
        <v>0</v>
      </c>
      <c r="AB61" s="13">
        <f t="shared" si="10"/>
        <v>96.25</v>
      </c>
      <c r="AC61" s="13">
        <f t="shared" si="11"/>
        <v>166.70989022850443</v>
      </c>
      <c r="AD61" s="1">
        <f t="shared" si="20"/>
        <v>396.06633333333338</v>
      </c>
      <c r="AE61" s="23">
        <f t="shared" si="12"/>
        <v>346.89369227386015</v>
      </c>
      <c r="AF61" s="23">
        <f t="shared" si="13"/>
        <v>0</v>
      </c>
      <c r="AG61" s="23">
        <f t="shared" si="14"/>
        <v>0</v>
      </c>
      <c r="AH61" s="13">
        <f t="shared" si="15"/>
        <v>115.63123075795339</v>
      </c>
      <c r="AI61" s="13">
        <f t="shared" si="16"/>
        <v>200.27916661449635</v>
      </c>
      <c r="AJ61" s="31">
        <f t="shared" si="21"/>
        <v>475.81961127400677</v>
      </c>
    </row>
    <row r="62" spans="1:36" ht="17" thickBot="1" x14ac:dyDescent="0.25">
      <c r="B62" s="27"/>
      <c r="C62" s="44">
        <v>43600</v>
      </c>
      <c r="D62" s="13">
        <v>33</v>
      </c>
      <c r="E62" s="35">
        <v>1020</v>
      </c>
      <c r="F62" s="30">
        <v>32</v>
      </c>
      <c r="G62" s="40">
        <v>660</v>
      </c>
      <c r="H62" s="13">
        <v>0</v>
      </c>
      <c r="I62" s="13">
        <v>240</v>
      </c>
      <c r="J62" s="21">
        <f t="shared" si="0"/>
        <v>300</v>
      </c>
      <c r="K62" s="13">
        <f t="shared" si="1"/>
        <v>334.0658617698013</v>
      </c>
      <c r="L62" s="31">
        <f t="shared" si="17"/>
        <v>1263.3333333333335</v>
      </c>
      <c r="M62" s="23">
        <f t="shared" si="2"/>
        <v>792.89986805453748</v>
      </c>
      <c r="N62" s="23">
        <f t="shared" si="3"/>
        <v>0</v>
      </c>
      <c r="O62" s="23">
        <f t="shared" si="4"/>
        <v>288.32722474710454</v>
      </c>
      <c r="P62" s="13">
        <f t="shared" si="23"/>
        <v>360.40903093388062</v>
      </c>
      <c r="Q62" s="13">
        <f t="shared" si="6"/>
        <v>401.3345116951528</v>
      </c>
      <c r="R62" s="32">
        <f t="shared" si="27"/>
        <v>1517.7224747104531</v>
      </c>
      <c r="S62" s="23">
        <v>32.799999999999997</v>
      </c>
      <c r="T62" s="13">
        <v>32.6</v>
      </c>
      <c r="U62" s="13">
        <v>37.9</v>
      </c>
      <c r="V62" s="13">
        <f t="shared" si="24"/>
        <v>34.433333333333337</v>
      </c>
      <c r="W62" s="13">
        <f t="shared" si="8"/>
        <v>3.0038863715748851</v>
      </c>
      <c r="X62" s="31">
        <f t="shared" si="22"/>
        <v>463.9666666666667</v>
      </c>
      <c r="Y62" s="23">
        <f t="shared" si="19"/>
        <v>216.47999999999996</v>
      </c>
      <c r="Z62" s="13">
        <f t="shared" si="9"/>
        <v>0</v>
      </c>
      <c r="AA62" s="13">
        <f t="shared" si="9"/>
        <v>90.96</v>
      </c>
      <c r="AB62" s="13">
        <f t="shared" si="10"/>
        <v>102.47999999999998</v>
      </c>
      <c r="AC62" s="13">
        <f t="shared" si="11"/>
        <v>108.69880588120552</v>
      </c>
      <c r="AD62" s="1">
        <f t="shared" si="20"/>
        <v>498.54633333333334</v>
      </c>
      <c r="AE62" s="23">
        <f t="shared" si="12"/>
        <v>260.07115672188826</v>
      </c>
      <c r="AF62" s="23">
        <f t="shared" si="13"/>
        <v>0</v>
      </c>
      <c r="AG62" s="23">
        <f t="shared" si="14"/>
        <v>109.27601817915262</v>
      </c>
      <c r="AH62" s="13">
        <f t="shared" si="15"/>
        <v>123.11572496701363</v>
      </c>
      <c r="AI62" s="13">
        <f t="shared" si="16"/>
        <v>130.58677097105095</v>
      </c>
      <c r="AJ62" s="31">
        <f t="shared" si="21"/>
        <v>598.93533624102042</v>
      </c>
    </row>
    <row r="63" spans="1:36" ht="17" thickBot="1" x14ac:dyDescent="0.25">
      <c r="B63" s="27"/>
      <c r="C63" s="20">
        <v>43602</v>
      </c>
      <c r="D63" s="13">
        <v>35</v>
      </c>
      <c r="E63" s="35">
        <v>1020</v>
      </c>
      <c r="F63" s="30">
        <v>32</v>
      </c>
      <c r="G63" s="40">
        <v>430</v>
      </c>
      <c r="H63" s="13">
        <v>0</v>
      </c>
      <c r="I63" s="13">
        <v>200</v>
      </c>
      <c r="J63" s="21">
        <f t="shared" si="0"/>
        <v>210</v>
      </c>
      <c r="K63" s="13">
        <f t="shared" si="1"/>
        <v>215.17434791350013</v>
      </c>
      <c r="L63" s="31">
        <f t="shared" si="17"/>
        <v>1473.3333333333335</v>
      </c>
      <c r="M63" s="23">
        <f t="shared" si="2"/>
        <v>516.58627767189569</v>
      </c>
      <c r="N63" s="23">
        <f t="shared" si="3"/>
        <v>0</v>
      </c>
      <c r="O63" s="23">
        <f t="shared" si="4"/>
        <v>240.27268728925378</v>
      </c>
      <c r="P63" s="13">
        <f t="shared" si="23"/>
        <v>252.2863216537165</v>
      </c>
      <c r="Q63" s="13">
        <f t="shared" si="6"/>
        <v>258.50259404444762</v>
      </c>
      <c r="R63" s="32">
        <f t="shared" si="27"/>
        <v>1770.0087963641695</v>
      </c>
      <c r="S63" s="23">
        <v>32.1</v>
      </c>
      <c r="T63" s="13">
        <v>33</v>
      </c>
      <c r="U63" s="13">
        <v>24.2</v>
      </c>
      <c r="V63" s="13">
        <f t="shared" si="24"/>
        <v>29.766666666666666</v>
      </c>
      <c r="W63" s="13">
        <f t="shared" si="8"/>
        <v>4.8418316093533402</v>
      </c>
      <c r="X63" s="31">
        <f t="shared" si="22"/>
        <v>493.73333333333335</v>
      </c>
      <c r="Y63" s="23">
        <f t="shared" si="19"/>
        <v>138.03</v>
      </c>
      <c r="Z63" s="13">
        <f t="shared" si="9"/>
        <v>0</v>
      </c>
      <c r="AA63" s="13">
        <f t="shared" si="9"/>
        <v>48.4</v>
      </c>
      <c r="AB63" s="13">
        <f t="shared" si="10"/>
        <v>62.143333333333338</v>
      </c>
      <c r="AC63" s="13">
        <f t="shared" si="11"/>
        <v>70.033774947044904</v>
      </c>
      <c r="AD63" s="1">
        <f t="shared" si="20"/>
        <v>560.68966666666665</v>
      </c>
      <c r="AE63" s="23">
        <f t="shared" si="12"/>
        <v>165.82419513267851</v>
      </c>
      <c r="AF63" s="23">
        <f t="shared" si="13"/>
        <v>0</v>
      </c>
      <c r="AG63" s="23">
        <f t="shared" si="14"/>
        <v>58.14599032399942</v>
      </c>
      <c r="AH63" s="13">
        <f t="shared" si="15"/>
        <v>74.656728485559313</v>
      </c>
      <c r="AI63" s="13">
        <f t="shared" si="16"/>
        <v>84.136016537686487</v>
      </c>
      <c r="AJ63" s="31">
        <f t="shared" si="21"/>
        <v>673.59206472657979</v>
      </c>
    </row>
    <row r="64" spans="1:36" ht="17" thickBot="1" x14ac:dyDescent="0.25">
      <c r="B64" s="27"/>
      <c r="C64" s="20">
        <v>43605</v>
      </c>
      <c r="D64" s="13">
        <v>38</v>
      </c>
      <c r="E64" s="35">
        <v>1020</v>
      </c>
      <c r="F64" s="30">
        <v>32</v>
      </c>
      <c r="G64" s="40">
        <v>440</v>
      </c>
      <c r="H64" s="13">
        <v>0</v>
      </c>
      <c r="I64" s="13">
        <v>330</v>
      </c>
      <c r="J64" s="21">
        <f t="shared" si="0"/>
        <v>256.66666666666669</v>
      </c>
      <c r="K64" s="13">
        <f t="shared" si="1"/>
        <v>228.98325994127458</v>
      </c>
      <c r="L64" s="31">
        <f t="shared" si="17"/>
        <v>1730.0000000000002</v>
      </c>
      <c r="M64" s="23">
        <f t="shared" si="2"/>
        <v>528.59991203635832</v>
      </c>
      <c r="N64" s="23">
        <f t="shared" si="3"/>
        <v>0</v>
      </c>
      <c r="O64" s="23">
        <f t="shared" si="4"/>
        <v>396.44993402726874</v>
      </c>
      <c r="P64" s="13">
        <f t="shared" si="23"/>
        <v>308.34994868787567</v>
      </c>
      <c r="Q64" s="13">
        <f t="shared" si="6"/>
        <v>275.0921160517189</v>
      </c>
      <c r="R64" s="32">
        <f t="shared" si="27"/>
        <v>2078.3587450520454</v>
      </c>
      <c r="S64" s="23">
        <v>40.799999999999997</v>
      </c>
      <c r="T64" s="13">
        <v>38.700000000000003</v>
      </c>
      <c r="U64" s="13">
        <v>26.5</v>
      </c>
      <c r="V64" s="13">
        <f t="shared" si="24"/>
        <v>35.333333333333336</v>
      </c>
      <c r="W64" s="13">
        <f t="shared" si="8"/>
        <v>7.7216146843346971</v>
      </c>
      <c r="X64" s="31">
        <f t="shared" si="22"/>
        <v>529.06666666666672</v>
      </c>
      <c r="Y64" s="23">
        <f t="shared" si="19"/>
        <v>179.52</v>
      </c>
      <c r="Z64" s="13">
        <f t="shared" si="9"/>
        <v>0</v>
      </c>
      <c r="AA64" s="13">
        <f t="shared" si="9"/>
        <v>87.45</v>
      </c>
      <c r="AB64" s="13">
        <f t="shared" si="10"/>
        <v>88.990000000000009</v>
      </c>
      <c r="AC64" s="13">
        <f t="shared" si="11"/>
        <v>89.769907541447324</v>
      </c>
      <c r="AD64" s="1">
        <f t="shared" si="20"/>
        <v>649.67966666666666</v>
      </c>
      <c r="AE64" s="23">
        <f t="shared" si="12"/>
        <v>215.66876411083422</v>
      </c>
      <c r="AF64" s="23">
        <f t="shared" si="13"/>
        <v>0</v>
      </c>
      <c r="AG64" s="23">
        <f t="shared" si="14"/>
        <v>105.05923251722621</v>
      </c>
      <c r="AH64" s="13">
        <f t="shared" si="15"/>
        <v>106.90933220935347</v>
      </c>
      <c r="AI64" s="13">
        <f t="shared" si="16"/>
        <v>107.846284613457</v>
      </c>
      <c r="AJ64" s="31">
        <f t="shared" si="21"/>
        <v>780.50139693593326</v>
      </c>
    </row>
    <row r="65" spans="1:36" ht="17" thickBot="1" x14ac:dyDescent="0.25">
      <c r="B65" s="27"/>
      <c r="C65" s="20">
        <v>43607</v>
      </c>
      <c r="D65" s="13">
        <v>40</v>
      </c>
      <c r="E65" s="35">
        <v>1020</v>
      </c>
      <c r="F65" s="30">
        <v>32</v>
      </c>
      <c r="G65" s="40">
        <v>200</v>
      </c>
      <c r="H65" s="13">
        <v>0</v>
      </c>
      <c r="I65" s="13">
        <v>270</v>
      </c>
      <c r="J65" s="21">
        <f t="shared" si="0"/>
        <v>156.66666666666666</v>
      </c>
      <c r="K65" s="13">
        <f t="shared" si="1"/>
        <v>140.11899704655804</v>
      </c>
      <c r="L65" s="31">
        <f t="shared" si="17"/>
        <v>1886.666666666667</v>
      </c>
      <c r="M65" s="23">
        <f t="shared" si="2"/>
        <v>240.27268728925378</v>
      </c>
      <c r="N65" s="23">
        <f t="shared" si="3"/>
        <v>0</v>
      </c>
      <c r="O65" s="23">
        <f t="shared" si="4"/>
        <v>324.3681278404926</v>
      </c>
      <c r="P65" s="13">
        <f t="shared" si="23"/>
        <v>188.2136050432488</v>
      </c>
      <c r="Q65" s="13">
        <f t="shared" si="6"/>
        <v>168.33383980325749</v>
      </c>
      <c r="R65" s="32">
        <f t="shared" si="27"/>
        <v>2266.572350095294</v>
      </c>
      <c r="S65" s="23">
        <v>40.5</v>
      </c>
      <c r="T65" s="13">
        <v>20.399999999999999</v>
      </c>
      <c r="U65" s="13">
        <v>21</v>
      </c>
      <c r="V65" s="13">
        <f t="shared" si="24"/>
        <v>27.3</v>
      </c>
      <c r="W65" s="13">
        <f t="shared" si="8"/>
        <v>11.435471131527541</v>
      </c>
      <c r="X65" s="31">
        <f t="shared" si="22"/>
        <v>556.36666666666667</v>
      </c>
      <c r="Y65" s="23">
        <f t="shared" si="19"/>
        <v>81</v>
      </c>
      <c r="Z65" s="13">
        <f t="shared" si="9"/>
        <v>0</v>
      </c>
      <c r="AA65" s="13">
        <f t="shared" si="9"/>
        <v>56.7</v>
      </c>
      <c r="AB65" s="13">
        <f t="shared" si="10"/>
        <v>45.9</v>
      </c>
      <c r="AC65" s="13">
        <f t="shared" si="11"/>
        <v>41.565971659519761</v>
      </c>
      <c r="AD65" s="1">
        <f t="shared" si="20"/>
        <v>695.57966666666664</v>
      </c>
      <c r="AE65" s="23">
        <f t="shared" si="12"/>
        <v>97.31043835214777</v>
      </c>
      <c r="AF65" s="23">
        <f t="shared" si="13"/>
        <v>0</v>
      </c>
      <c r="AG65" s="23">
        <f t="shared" si="14"/>
        <v>68.117306846503439</v>
      </c>
      <c r="AH65" s="13">
        <f t="shared" si="15"/>
        <v>55.142581732883741</v>
      </c>
      <c r="AI65" s="13">
        <f t="shared" si="16"/>
        <v>49.935838552108876</v>
      </c>
      <c r="AJ65" s="31">
        <f t="shared" si="21"/>
        <v>835.643978668817</v>
      </c>
    </row>
    <row r="66" spans="1:36" ht="17" thickBot="1" x14ac:dyDescent="0.25">
      <c r="B66" s="27"/>
      <c r="C66" s="20">
        <v>43609</v>
      </c>
      <c r="D66" s="13">
        <v>42</v>
      </c>
      <c r="E66" s="35">
        <v>1020</v>
      </c>
      <c r="F66" s="30">
        <v>32</v>
      </c>
      <c r="G66" s="40">
        <v>320</v>
      </c>
      <c r="H66" s="13">
        <v>0</v>
      </c>
      <c r="I66" s="13">
        <v>420</v>
      </c>
      <c r="J66" s="21">
        <f t="shared" si="0"/>
        <v>246.66666666666666</v>
      </c>
      <c r="K66" s="13">
        <f t="shared" si="1"/>
        <v>219.39310229205779</v>
      </c>
      <c r="L66" s="31">
        <f t="shared" si="17"/>
        <v>2133.3333333333335</v>
      </c>
      <c r="M66" s="23">
        <f t="shared" si="2"/>
        <v>384.43629966280605</v>
      </c>
      <c r="N66" s="23">
        <f t="shared" si="3"/>
        <v>0</v>
      </c>
      <c r="O66" s="23">
        <f t="shared" si="4"/>
        <v>504.57264330743294</v>
      </c>
      <c r="P66" s="13">
        <f t="shared" si="23"/>
        <v>296.33631432341298</v>
      </c>
      <c r="Q66" s="13">
        <f t="shared" si="6"/>
        <v>263.57085130219434</v>
      </c>
      <c r="R66" s="32">
        <f t="shared" si="27"/>
        <v>2562.9086644187068</v>
      </c>
      <c r="S66" s="23">
        <v>29.6</v>
      </c>
      <c r="T66" s="13">
        <v>26.7</v>
      </c>
      <c r="U66" s="13">
        <v>21.9</v>
      </c>
      <c r="V66" s="13">
        <f t="shared" si="24"/>
        <v>26.066666666666663</v>
      </c>
      <c r="W66" s="13">
        <f t="shared" si="8"/>
        <v>3.8888730158406806</v>
      </c>
      <c r="X66" s="31">
        <f t="shared" si="22"/>
        <v>582.43333333333339</v>
      </c>
      <c r="Y66" s="23">
        <f t="shared" si="19"/>
        <v>94.72</v>
      </c>
      <c r="Z66" s="13">
        <f t="shared" si="19"/>
        <v>0</v>
      </c>
      <c r="AA66" s="13">
        <f t="shared" si="19"/>
        <v>91.98</v>
      </c>
      <c r="AB66" s="13">
        <f t="shared" si="10"/>
        <v>62.233333333333327</v>
      </c>
      <c r="AC66" s="13">
        <f t="shared" si="11"/>
        <v>53.913057169236225</v>
      </c>
      <c r="AD66" s="1">
        <f t="shared" si="20"/>
        <v>757.81299999999999</v>
      </c>
      <c r="AE66" s="23">
        <f t="shared" si="12"/>
        <v>113.79314470019058</v>
      </c>
      <c r="AF66" s="23">
        <f t="shared" si="13"/>
        <v>0</v>
      </c>
      <c r="AG66" s="23">
        <f t="shared" si="14"/>
        <v>110.50140888432783</v>
      </c>
      <c r="AH66" s="13">
        <f t="shared" si="15"/>
        <v>74.764851194839466</v>
      </c>
      <c r="AI66" s="13">
        <f t="shared" si="16"/>
        <v>64.76917563015779</v>
      </c>
      <c r="AJ66" s="31">
        <f t="shared" si="21"/>
        <v>910.40882986365648</v>
      </c>
    </row>
    <row r="67" spans="1:36" ht="17" thickBot="1" x14ac:dyDescent="0.25">
      <c r="B67" s="27"/>
      <c r="C67" s="20">
        <v>43612</v>
      </c>
      <c r="D67" s="13">
        <v>45</v>
      </c>
      <c r="E67" s="35">
        <v>1020</v>
      </c>
      <c r="F67" s="30">
        <v>32</v>
      </c>
      <c r="G67" s="40">
        <v>270</v>
      </c>
      <c r="H67" s="13">
        <v>20</v>
      </c>
      <c r="I67" s="13">
        <v>310</v>
      </c>
      <c r="J67" s="21">
        <f t="shared" si="0"/>
        <v>200</v>
      </c>
      <c r="K67" s="13">
        <f t="shared" si="1"/>
        <v>157.16233645501711</v>
      </c>
      <c r="L67" s="31">
        <f t="shared" si="17"/>
        <v>2333.3333333333335</v>
      </c>
      <c r="M67" s="23">
        <f t="shared" si="2"/>
        <v>324.3681278404926</v>
      </c>
      <c r="N67" s="23">
        <f t="shared" si="3"/>
        <v>24.027268728925378</v>
      </c>
      <c r="O67" s="23">
        <f t="shared" si="4"/>
        <v>372.42266529834336</v>
      </c>
      <c r="P67" s="13">
        <f t="shared" si="23"/>
        <v>240.27268728925378</v>
      </c>
      <c r="Q67" s="13">
        <f t="shared" si="6"/>
        <v>188.80908460352407</v>
      </c>
      <c r="R67" s="32">
        <f t="shared" si="27"/>
        <v>2803.1813517079609</v>
      </c>
      <c r="S67" s="23">
        <v>28.9</v>
      </c>
      <c r="T67" s="13">
        <v>24.8</v>
      </c>
      <c r="U67" s="13">
        <v>19.600000000000001</v>
      </c>
      <c r="V67" s="13">
        <f t="shared" si="24"/>
        <v>24.433333333333337</v>
      </c>
      <c r="W67" s="13">
        <f t="shared" si="8"/>
        <v>4.6608296829355531</v>
      </c>
      <c r="X67" s="31">
        <f t="shared" si="22"/>
        <v>606.86666666666679</v>
      </c>
      <c r="Y67" s="23">
        <f t="shared" ref="Y67:AA117" si="28">G67*S67/100</f>
        <v>78.03</v>
      </c>
      <c r="Z67" s="13">
        <f t="shared" si="28"/>
        <v>4.96</v>
      </c>
      <c r="AA67" s="13">
        <f t="shared" si="28"/>
        <v>60.76</v>
      </c>
      <c r="AB67" s="13">
        <f t="shared" si="10"/>
        <v>47.916666666666664</v>
      </c>
      <c r="AC67" s="13">
        <f t="shared" si="11"/>
        <v>38.190569952978365</v>
      </c>
      <c r="AD67" s="1">
        <f t="shared" si="20"/>
        <v>805.72966666666662</v>
      </c>
      <c r="AE67" s="23">
        <f t="shared" si="12"/>
        <v>93.742388945902377</v>
      </c>
      <c r="AF67" s="23">
        <f t="shared" si="13"/>
        <v>5.9587626447734934</v>
      </c>
      <c r="AG67" s="23">
        <f t="shared" si="14"/>
        <v>72.994842398475299</v>
      </c>
      <c r="AH67" s="13">
        <f t="shared" si="15"/>
        <v>57.565331329717054</v>
      </c>
      <c r="AI67" s="13">
        <f t="shared" si="16"/>
        <v>45.880754358551712</v>
      </c>
      <c r="AJ67" s="31">
        <f t="shared" si="21"/>
        <v>967.97416119337356</v>
      </c>
    </row>
    <row r="68" spans="1:36" ht="17" thickBot="1" x14ac:dyDescent="0.25">
      <c r="B68" s="27"/>
      <c r="C68" s="20"/>
      <c r="D68" s="13"/>
      <c r="E68" s="35"/>
      <c r="F68" s="30"/>
      <c r="G68" s="40"/>
      <c r="H68" s="13"/>
      <c r="I68" s="13"/>
      <c r="J68" s="21"/>
      <c r="K68" s="13"/>
      <c r="L68" s="31"/>
      <c r="M68" s="23"/>
      <c r="N68" s="23"/>
      <c r="O68" s="23"/>
      <c r="P68" s="13"/>
      <c r="Q68" s="13"/>
      <c r="R68" s="32"/>
      <c r="S68" s="23"/>
      <c r="T68" s="13"/>
      <c r="U68" s="13"/>
      <c r="V68" s="13"/>
      <c r="W68" s="13"/>
      <c r="X68" s="31"/>
      <c r="Y68" s="23"/>
      <c r="Z68" s="13"/>
      <c r="AA68" s="13"/>
      <c r="AB68" s="13"/>
      <c r="AC68" s="13"/>
      <c r="AD68" s="1"/>
      <c r="AE68" s="23"/>
      <c r="AF68" s="23"/>
      <c r="AG68" s="23"/>
      <c r="AH68" s="13"/>
      <c r="AI68" s="13"/>
      <c r="AJ68" s="31"/>
    </row>
    <row r="69" spans="1:36" ht="17" thickBot="1" x14ac:dyDescent="0.25">
      <c r="B69" s="27"/>
      <c r="C69" s="20"/>
      <c r="D69" s="13"/>
      <c r="E69" s="35"/>
      <c r="F69" s="30"/>
      <c r="G69" s="40"/>
      <c r="H69" s="13"/>
      <c r="I69" s="13"/>
      <c r="J69" s="21"/>
      <c r="K69" s="13"/>
      <c r="L69" s="31"/>
      <c r="M69" s="23"/>
      <c r="N69" s="23"/>
      <c r="O69" s="23"/>
      <c r="P69" s="13"/>
      <c r="Q69" s="13"/>
      <c r="R69" s="32"/>
      <c r="S69" s="23"/>
      <c r="T69" s="13"/>
      <c r="U69" s="13"/>
      <c r="V69" s="13"/>
      <c r="W69" s="13"/>
      <c r="X69" s="31"/>
      <c r="Y69" s="23"/>
      <c r="Z69" s="13"/>
      <c r="AA69" s="13"/>
      <c r="AB69" s="13"/>
      <c r="AC69" s="13"/>
      <c r="AD69" s="1"/>
      <c r="AE69" s="23"/>
      <c r="AF69" s="23"/>
      <c r="AG69" s="23"/>
      <c r="AH69" s="13"/>
      <c r="AI69" s="13"/>
      <c r="AJ69" s="31"/>
    </row>
    <row r="70" spans="1:36" ht="17" thickBot="1" x14ac:dyDescent="0.25">
      <c r="B70" s="27"/>
      <c r="C70" s="20"/>
      <c r="D70" s="13"/>
      <c r="E70" s="35"/>
      <c r="F70" s="30"/>
      <c r="G70" s="40"/>
      <c r="H70" s="13"/>
      <c r="I70" s="13"/>
      <c r="J70" s="21"/>
      <c r="K70" s="13"/>
      <c r="L70" s="31"/>
      <c r="M70" s="23"/>
      <c r="N70" s="23"/>
      <c r="O70" s="23"/>
      <c r="P70" s="13"/>
      <c r="Q70" s="13"/>
      <c r="R70" s="32"/>
      <c r="S70" s="23"/>
      <c r="T70" s="13"/>
      <c r="U70" s="13"/>
      <c r="V70" s="13"/>
      <c r="W70" s="13"/>
      <c r="X70" s="31"/>
      <c r="Y70" s="23"/>
      <c r="Z70" s="13"/>
      <c r="AA70" s="13"/>
      <c r="AB70" s="13"/>
      <c r="AC70" s="13"/>
      <c r="AD70" s="1"/>
      <c r="AE70" s="23"/>
      <c r="AF70" s="23"/>
      <c r="AG70" s="23"/>
      <c r="AH70" s="13"/>
      <c r="AI70" s="13"/>
      <c r="AJ70" s="31"/>
    </row>
    <row r="71" spans="1:36" ht="17" thickBot="1" x14ac:dyDescent="0.25">
      <c r="B71" s="27"/>
      <c r="C71" s="20"/>
      <c r="D71" s="13"/>
      <c r="E71" s="35"/>
      <c r="F71" s="30"/>
      <c r="G71" s="40"/>
      <c r="H71" s="13"/>
      <c r="I71" s="13"/>
      <c r="J71" s="21"/>
      <c r="K71" s="13"/>
      <c r="L71" s="31"/>
      <c r="M71" s="23"/>
      <c r="N71" s="23"/>
      <c r="O71" s="23"/>
      <c r="P71" s="13"/>
      <c r="Q71" s="13"/>
      <c r="R71" s="32"/>
      <c r="S71" s="23"/>
      <c r="T71" s="13"/>
      <c r="U71" s="13"/>
      <c r="V71" s="13"/>
      <c r="W71" s="13"/>
      <c r="X71" s="31"/>
      <c r="Y71" s="23"/>
      <c r="Z71" s="13"/>
      <c r="AA71" s="13"/>
      <c r="AB71" s="13"/>
      <c r="AC71" s="13"/>
      <c r="AD71" s="1"/>
      <c r="AE71" s="23"/>
      <c r="AF71" s="23"/>
      <c r="AG71" s="23"/>
      <c r="AH71" s="13"/>
      <c r="AI71" s="13"/>
      <c r="AJ71" s="31"/>
    </row>
    <row r="72" spans="1:36" ht="17" thickBot="1" x14ac:dyDescent="0.25">
      <c r="A72" t="s">
        <v>19</v>
      </c>
      <c r="B72" s="26"/>
      <c r="C72" s="24">
        <v>43567</v>
      </c>
      <c r="D72" s="7">
        <v>0</v>
      </c>
      <c r="E72" s="35">
        <v>1020</v>
      </c>
      <c r="F72" s="30">
        <v>32</v>
      </c>
      <c r="G72" s="33">
        <v>0</v>
      </c>
      <c r="H72" s="4">
        <v>0</v>
      </c>
      <c r="I72" s="4">
        <v>0</v>
      </c>
      <c r="J72" s="4">
        <f t="shared" ref="J72:J117" si="29">AVERAGE(G72:I72)</f>
        <v>0</v>
      </c>
      <c r="K72" s="4">
        <f t="shared" ref="K72:K117" si="30">STDEV(G72:I72)</f>
        <v>0</v>
      </c>
      <c r="L72" s="31">
        <f>J72</f>
        <v>0</v>
      </c>
      <c r="M72" s="3">
        <f t="shared" ref="M72:M117" si="31">((E72*G72)/((273.15+F72)*760))*273.15</f>
        <v>0</v>
      </c>
      <c r="N72" s="3">
        <f t="shared" ref="N72:N117" si="32">((E72*H72)/((273.15+F72)*760))*273.15</f>
        <v>0</v>
      </c>
      <c r="O72" s="3">
        <f t="shared" ref="O72:O117" si="33">((E72*I72)/((273.15+F72)*760))*273.15</f>
        <v>0</v>
      </c>
      <c r="P72" s="4">
        <f t="shared" si="23"/>
        <v>0</v>
      </c>
      <c r="Q72" s="4">
        <f t="shared" ref="Q72:Q117" si="34">STDEV(M72:O72)</f>
        <v>0</v>
      </c>
      <c r="R72" s="32">
        <f t="shared" si="26"/>
        <v>0</v>
      </c>
      <c r="S72" s="3">
        <v>0</v>
      </c>
      <c r="T72" s="4">
        <v>0</v>
      </c>
      <c r="U72" s="4">
        <v>0</v>
      </c>
      <c r="V72" s="4">
        <f>AVERAGE(S72:U72)</f>
        <v>0</v>
      </c>
      <c r="W72" s="4">
        <f>STDEV(S72:V72)</f>
        <v>0</v>
      </c>
      <c r="X72" s="32">
        <v>0</v>
      </c>
      <c r="Y72" s="3">
        <f t="shared" si="28"/>
        <v>0</v>
      </c>
      <c r="Z72" s="4">
        <f t="shared" si="28"/>
        <v>0</v>
      </c>
      <c r="AA72" s="4">
        <f t="shared" si="28"/>
        <v>0</v>
      </c>
      <c r="AB72" s="4">
        <f t="shared" ref="AB72:AB117" si="35">AVERAGE(Y72:AA72)</f>
        <v>0</v>
      </c>
      <c r="AC72" s="4">
        <f t="shared" ref="AC72:AC117" si="36">STDEV(Y72:AA72)</f>
        <v>0</v>
      </c>
      <c r="AD72" s="1">
        <f>AB72</f>
        <v>0</v>
      </c>
      <c r="AE72" s="3">
        <f t="shared" ref="AE72:AE117" si="37">((E72*Y72)/((273.15+F72)*760))*273.15</f>
        <v>0</v>
      </c>
      <c r="AF72" s="3">
        <f t="shared" ref="AF72:AF117" si="38">((E72*Z72)/((273.15+F72)*760))*273.15</f>
        <v>0</v>
      </c>
      <c r="AG72" s="3">
        <f t="shared" ref="AG72:AG117" si="39">((E72*AA72)/((273.15+F72)*760))*273.15</f>
        <v>0</v>
      </c>
      <c r="AH72" s="4">
        <f t="shared" ref="AH72:AH117" si="40">AVERAGE(AE72:AG72)</f>
        <v>0</v>
      </c>
      <c r="AI72" s="4">
        <f t="shared" ref="AI72:AI117" si="41">STDEV(AE72:AG72)</f>
        <v>0</v>
      </c>
      <c r="AJ72" s="31">
        <f>AH72</f>
        <v>0</v>
      </c>
    </row>
    <row r="73" spans="1:36" ht="17" thickBot="1" x14ac:dyDescent="0.25">
      <c r="B73" s="26"/>
      <c r="C73" s="24">
        <v>43570</v>
      </c>
      <c r="D73" s="7">
        <v>3</v>
      </c>
      <c r="E73" s="35">
        <v>1020</v>
      </c>
      <c r="F73" s="30">
        <v>32</v>
      </c>
      <c r="G73" s="8">
        <v>0</v>
      </c>
      <c r="H73" s="7">
        <v>0</v>
      </c>
      <c r="I73" s="7">
        <v>0</v>
      </c>
      <c r="J73" s="7">
        <f t="shared" si="29"/>
        <v>0</v>
      </c>
      <c r="K73" s="7">
        <f t="shared" si="30"/>
        <v>0</v>
      </c>
      <c r="L73" s="31">
        <f t="shared" ref="L73:L117" si="42">L72+J73</f>
        <v>0</v>
      </c>
      <c r="M73" s="6">
        <f t="shared" si="31"/>
        <v>0</v>
      </c>
      <c r="N73" s="6">
        <f t="shared" si="32"/>
        <v>0</v>
      </c>
      <c r="O73" s="6">
        <f t="shared" si="33"/>
        <v>0</v>
      </c>
      <c r="P73" s="7">
        <f t="shared" si="23"/>
        <v>0</v>
      </c>
      <c r="Q73" s="7">
        <f t="shared" si="34"/>
        <v>0</v>
      </c>
      <c r="R73" s="32">
        <f>R72+P73</f>
        <v>0</v>
      </c>
      <c r="S73" s="6">
        <v>0</v>
      </c>
      <c r="T73" s="7">
        <v>0</v>
      </c>
      <c r="U73" s="7">
        <v>0</v>
      </c>
      <c r="V73" s="7">
        <f t="shared" si="24"/>
        <v>0</v>
      </c>
      <c r="W73" s="7">
        <f t="shared" ref="W73:W117" si="43">STDEV(S73:U73)</f>
        <v>0</v>
      </c>
      <c r="X73" s="31">
        <f t="shared" ref="X73:X117" si="44">X72+V73</f>
        <v>0</v>
      </c>
      <c r="Y73" s="6">
        <f t="shared" si="28"/>
        <v>0</v>
      </c>
      <c r="Z73" s="7">
        <f t="shared" si="28"/>
        <v>0</v>
      </c>
      <c r="AA73" s="7">
        <f t="shared" si="28"/>
        <v>0</v>
      </c>
      <c r="AB73" s="7">
        <f t="shared" si="35"/>
        <v>0</v>
      </c>
      <c r="AC73" s="7">
        <f t="shared" si="36"/>
        <v>0</v>
      </c>
      <c r="AD73" s="1">
        <f t="shared" ref="AD73:AD117" si="45">AD72+AB73</f>
        <v>0</v>
      </c>
      <c r="AE73" s="6">
        <f t="shared" si="37"/>
        <v>0</v>
      </c>
      <c r="AF73" s="6">
        <f t="shared" si="38"/>
        <v>0</v>
      </c>
      <c r="AG73" s="6">
        <f t="shared" si="39"/>
        <v>0</v>
      </c>
      <c r="AH73" s="7">
        <f t="shared" si="40"/>
        <v>0</v>
      </c>
      <c r="AI73" s="7">
        <f t="shared" si="41"/>
        <v>0</v>
      </c>
      <c r="AJ73" s="31">
        <f t="shared" ref="AJ73:AJ117" si="46">AJ72+AH73</f>
        <v>0</v>
      </c>
    </row>
    <row r="74" spans="1:36" ht="17" thickBot="1" x14ac:dyDescent="0.25">
      <c r="B74" s="26"/>
      <c r="C74" s="24">
        <v>43574</v>
      </c>
      <c r="D74" s="7">
        <v>7</v>
      </c>
      <c r="E74" s="35">
        <v>1020</v>
      </c>
      <c r="F74" s="30">
        <v>32</v>
      </c>
      <c r="G74" s="8">
        <v>0</v>
      </c>
      <c r="H74" s="7">
        <v>0</v>
      </c>
      <c r="I74" s="7">
        <v>0</v>
      </c>
      <c r="J74" s="7">
        <f t="shared" si="29"/>
        <v>0</v>
      </c>
      <c r="K74" s="7">
        <f t="shared" si="30"/>
        <v>0</v>
      </c>
      <c r="L74" s="31">
        <f t="shared" si="42"/>
        <v>0</v>
      </c>
      <c r="M74" s="6">
        <f t="shared" si="31"/>
        <v>0</v>
      </c>
      <c r="N74" s="6">
        <f t="shared" si="32"/>
        <v>0</v>
      </c>
      <c r="O74" s="6">
        <f t="shared" si="33"/>
        <v>0</v>
      </c>
      <c r="P74" s="7">
        <f t="shared" si="23"/>
        <v>0</v>
      </c>
      <c r="Q74" s="7">
        <f t="shared" si="34"/>
        <v>0</v>
      </c>
      <c r="R74" s="32">
        <f t="shared" ref="R74:R90" si="47">R73+P74</f>
        <v>0</v>
      </c>
      <c r="S74" s="6">
        <v>0</v>
      </c>
      <c r="T74" s="7">
        <v>0</v>
      </c>
      <c r="U74" s="7">
        <v>0</v>
      </c>
      <c r="V74" s="7">
        <f t="shared" si="24"/>
        <v>0</v>
      </c>
      <c r="W74" s="7">
        <f t="shared" si="43"/>
        <v>0</v>
      </c>
      <c r="X74" s="31">
        <f t="shared" si="44"/>
        <v>0</v>
      </c>
      <c r="Y74" s="6">
        <f t="shared" si="28"/>
        <v>0</v>
      </c>
      <c r="Z74" s="7">
        <f t="shared" si="28"/>
        <v>0</v>
      </c>
      <c r="AA74" s="7">
        <f t="shared" si="28"/>
        <v>0</v>
      </c>
      <c r="AB74" s="7">
        <f t="shared" si="35"/>
        <v>0</v>
      </c>
      <c r="AC74" s="7">
        <f t="shared" si="36"/>
        <v>0</v>
      </c>
      <c r="AD74" s="1">
        <f t="shared" si="45"/>
        <v>0</v>
      </c>
      <c r="AE74" s="6">
        <f t="shared" si="37"/>
        <v>0</v>
      </c>
      <c r="AF74" s="6">
        <f t="shared" si="38"/>
        <v>0</v>
      </c>
      <c r="AG74" s="6">
        <f t="shared" si="39"/>
        <v>0</v>
      </c>
      <c r="AH74" s="7">
        <f t="shared" si="40"/>
        <v>0</v>
      </c>
      <c r="AI74" s="7">
        <f t="shared" si="41"/>
        <v>0</v>
      </c>
      <c r="AJ74" s="31">
        <f t="shared" si="46"/>
        <v>0</v>
      </c>
    </row>
    <row r="75" spans="1:36" ht="17" thickBot="1" x14ac:dyDescent="0.25">
      <c r="B75" s="26"/>
      <c r="C75" s="24">
        <v>43577</v>
      </c>
      <c r="D75" s="7">
        <v>10</v>
      </c>
      <c r="E75" s="35">
        <v>1020</v>
      </c>
      <c r="F75" s="30">
        <v>32</v>
      </c>
      <c r="G75" s="8">
        <v>15</v>
      </c>
      <c r="H75" s="7">
        <v>140</v>
      </c>
      <c r="I75" s="7">
        <v>0</v>
      </c>
      <c r="J75" s="7">
        <f t="shared" si="29"/>
        <v>51.666666666666664</v>
      </c>
      <c r="K75" s="7">
        <f t="shared" si="30"/>
        <v>76.865683717334704</v>
      </c>
      <c r="L75" s="31">
        <f t="shared" si="42"/>
        <v>51.666666666666664</v>
      </c>
      <c r="M75" s="6">
        <f t="shared" si="31"/>
        <v>18.020451546694034</v>
      </c>
      <c r="N75" s="6">
        <f t="shared" si="32"/>
        <v>168.19088110247765</v>
      </c>
      <c r="O75" s="6">
        <f t="shared" si="33"/>
        <v>0</v>
      </c>
      <c r="P75" s="7">
        <f t="shared" si="23"/>
        <v>62.070444216390563</v>
      </c>
      <c r="Q75" s="7">
        <f t="shared" si="34"/>
        <v>92.343621935449235</v>
      </c>
      <c r="R75" s="32">
        <f t="shared" si="47"/>
        <v>62.070444216390563</v>
      </c>
      <c r="S75" s="23">
        <v>17.600000000000001</v>
      </c>
      <c r="T75" s="13">
        <v>38.700000000000003</v>
      </c>
      <c r="U75" s="13">
        <v>0</v>
      </c>
      <c r="V75" s="7">
        <f t="shared" si="24"/>
        <v>18.766666666666669</v>
      </c>
      <c r="W75" s="7">
        <f t="shared" si="43"/>
        <v>19.376360167310406</v>
      </c>
      <c r="X75" s="31">
        <f t="shared" si="44"/>
        <v>18.766666666666669</v>
      </c>
      <c r="Y75" s="6">
        <f t="shared" si="28"/>
        <v>2.64</v>
      </c>
      <c r="Z75" s="7">
        <f t="shared" si="28"/>
        <v>54.18</v>
      </c>
      <c r="AA75" s="7">
        <f t="shared" si="28"/>
        <v>0</v>
      </c>
      <c r="AB75" s="7">
        <f t="shared" si="35"/>
        <v>18.940000000000001</v>
      </c>
      <c r="AC75" s="7">
        <f t="shared" si="36"/>
        <v>30.547268290307073</v>
      </c>
      <c r="AD75" s="1">
        <f t="shared" si="45"/>
        <v>18.940000000000001</v>
      </c>
      <c r="AE75" s="6">
        <f t="shared" si="37"/>
        <v>3.1715994722181504</v>
      </c>
      <c r="AF75" s="6">
        <f t="shared" si="38"/>
        <v>65.089870986658852</v>
      </c>
      <c r="AG75" s="6">
        <f t="shared" si="39"/>
        <v>0</v>
      </c>
      <c r="AH75" s="7">
        <f t="shared" si="40"/>
        <v>22.753823486292333</v>
      </c>
      <c r="AI75" s="7">
        <f t="shared" si="41"/>
        <v>36.698371207289448</v>
      </c>
      <c r="AJ75" s="31">
        <f t="shared" si="46"/>
        <v>22.753823486292333</v>
      </c>
    </row>
    <row r="76" spans="1:36" ht="17" thickBot="1" x14ac:dyDescent="0.25">
      <c r="B76" s="26"/>
      <c r="C76" s="24">
        <v>43579</v>
      </c>
      <c r="D76" s="7">
        <v>12</v>
      </c>
      <c r="E76" s="35">
        <v>1020</v>
      </c>
      <c r="F76" s="30">
        <v>32</v>
      </c>
      <c r="G76" s="8">
        <v>75</v>
      </c>
      <c r="H76" s="7">
        <v>70</v>
      </c>
      <c r="I76" s="7">
        <v>0</v>
      </c>
      <c r="J76" s="7">
        <f t="shared" si="29"/>
        <v>48.333333333333336</v>
      </c>
      <c r="K76" s="7">
        <f t="shared" si="30"/>
        <v>41.932485418030417</v>
      </c>
      <c r="L76" s="31">
        <f t="shared" si="42"/>
        <v>100</v>
      </c>
      <c r="M76" s="6">
        <f t="shared" si="31"/>
        <v>90.102257733470182</v>
      </c>
      <c r="N76" s="6">
        <f t="shared" si="32"/>
        <v>84.095440551238823</v>
      </c>
      <c r="O76" s="6">
        <f t="shared" si="33"/>
        <v>0</v>
      </c>
      <c r="P76" s="7">
        <f t="shared" si="23"/>
        <v>58.065899428236342</v>
      </c>
      <c r="Q76" s="7">
        <f t="shared" si="34"/>
        <v>50.37615478053808</v>
      </c>
      <c r="R76" s="32">
        <f t="shared" si="47"/>
        <v>120.1363436446269</v>
      </c>
      <c r="S76" s="23">
        <v>43</v>
      </c>
      <c r="T76" s="13">
        <v>49.2</v>
      </c>
      <c r="U76" s="13">
        <v>0</v>
      </c>
      <c r="V76" s="7">
        <f t="shared" si="24"/>
        <v>30.733333333333334</v>
      </c>
      <c r="W76" s="7">
        <f t="shared" si="43"/>
        <v>26.795770810583775</v>
      </c>
      <c r="X76" s="31">
        <f t="shared" si="44"/>
        <v>49.5</v>
      </c>
      <c r="Y76" s="6">
        <f t="shared" si="28"/>
        <v>32.25</v>
      </c>
      <c r="Z76" s="7">
        <f t="shared" si="28"/>
        <v>34.44</v>
      </c>
      <c r="AA76" s="7">
        <f t="shared" si="28"/>
        <v>0</v>
      </c>
      <c r="AB76" s="7">
        <f t="shared" si="35"/>
        <v>22.23</v>
      </c>
      <c r="AC76" s="7">
        <f t="shared" si="36"/>
        <v>19.282860265012552</v>
      </c>
      <c r="AD76" s="1">
        <f t="shared" si="45"/>
        <v>41.17</v>
      </c>
      <c r="AE76" s="6">
        <f t="shared" si="37"/>
        <v>38.743970825392175</v>
      </c>
      <c r="AF76" s="6">
        <f t="shared" si="38"/>
        <v>41.374956751209496</v>
      </c>
      <c r="AG76" s="6">
        <f t="shared" si="39"/>
        <v>0</v>
      </c>
      <c r="AH76" s="7">
        <f t="shared" si="40"/>
        <v>26.706309192200553</v>
      </c>
      <c r="AI76" s="7">
        <f t="shared" si="41"/>
        <v>23.165723272488698</v>
      </c>
      <c r="AJ76" s="31">
        <f t="shared" si="46"/>
        <v>49.460132678492883</v>
      </c>
    </row>
    <row r="77" spans="1:36" ht="17" thickBot="1" x14ac:dyDescent="0.25">
      <c r="B77" s="26"/>
      <c r="C77" s="24">
        <v>43581</v>
      </c>
      <c r="D77" s="7">
        <v>14</v>
      </c>
      <c r="E77" s="35">
        <v>1020</v>
      </c>
      <c r="F77" s="30">
        <v>32</v>
      </c>
      <c r="G77" s="8">
        <v>35</v>
      </c>
      <c r="H77" s="7">
        <v>0</v>
      </c>
      <c r="I77" s="7">
        <v>0</v>
      </c>
      <c r="J77" s="7">
        <f t="shared" si="29"/>
        <v>11.666666666666666</v>
      </c>
      <c r="K77" s="7">
        <f t="shared" si="30"/>
        <v>20.207259421636902</v>
      </c>
      <c r="L77" s="31">
        <f t="shared" si="42"/>
        <v>111.66666666666667</v>
      </c>
      <c r="M77" s="6">
        <f t="shared" si="31"/>
        <v>42.047720275619412</v>
      </c>
      <c r="N77" s="6">
        <f t="shared" si="32"/>
        <v>0</v>
      </c>
      <c r="O77" s="6">
        <f t="shared" si="33"/>
        <v>0</v>
      </c>
      <c r="P77" s="7">
        <f t="shared" si="23"/>
        <v>14.015906758539804</v>
      </c>
      <c r="Q77" s="7">
        <f t="shared" si="34"/>
        <v>24.276262619938954</v>
      </c>
      <c r="R77" s="32">
        <f t="shared" si="47"/>
        <v>134.1522504031667</v>
      </c>
      <c r="S77" s="23">
        <v>50.3</v>
      </c>
      <c r="T77" s="13">
        <v>37.200000000000003</v>
      </c>
      <c r="U77" s="13">
        <v>0</v>
      </c>
      <c r="V77" s="7">
        <f t="shared" si="24"/>
        <v>29.166666666666668</v>
      </c>
      <c r="W77" s="7">
        <f t="shared" si="43"/>
        <v>26.094507723529354</v>
      </c>
      <c r="X77" s="31">
        <f t="shared" si="44"/>
        <v>78.666666666666671</v>
      </c>
      <c r="Y77" s="6">
        <f t="shared" si="28"/>
        <v>17.605</v>
      </c>
      <c r="Z77" s="7">
        <f t="shared" si="28"/>
        <v>0</v>
      </c>
      <c r="AA77" s="7">
        <f t="shared" si="28"/>
        <v>0</v>
      </c>
      <c r="AB77" s="7">
        <f t="shared" si="35"/>
        <v>5.8683333333333332</v>
      </c>
      <c r="AC77" s="7">
        <f t="shared" si="36"/>
        <v>10.164251489083362</v>
      </c>
      <c r="AD77" s="1">
        <f t="shared" si="45"/>
        <v>47.038333333333334</v>
      </c>
      <c r="AE77" s="6">
        <f t="shared" si="37"/>
        <v>21.150003298636566</v>
      </c>
      <c r="AF77" s="6">
        <f t="shared" si="38"/>
        <v>0</v>
      </c>
      <c r="AG77" s="6">
        <f t="shared" si="39"/>
        <v>0</v>
      </c>
      <c r="AH77" s="7">
        <f t="shared" si="40"/>
        <v>7.050001099545522</v>
      </c>
      <c r="AI77" s="7">
        <f t="shared" si="41"/>
        <v>12.210960097829295</v>
      </c>
      <c r="AJ77" s="31">
        <f t="shared" si="46"/>
        <v>56.510133778038409</v>
      </c>
    </row>
    <row r="78" spans="1:36" ht="17" thickBot="1" x14ac:dyDescent="0.25">
      <c r="B78" s="26"/>
      <c r="C78" s="24">
        <v>43584</v>
      </c>
      <c r="D78" s="7">
        <v>17</v>
      </c>
      <c r="E78" s="35">
        <v>1020</v>
      </c>
      <c r="F78" s="30">
        <v>32</v>
      </c>
      <c r="G78" s="8">
        <v>250</v>
      </c>
      <c r="H78" s="7">
        <v>259</v>
      </c>
      <c r="I78" s="7">
        <v>0</v>
      </c>
      <c r="J78" s="7">
        <f t="shared" si="29"/>
        <v>169.66666666666666</v>
      </c>
      <c r="K78" s="7">
        <f t="shared" si="30"/>
        <v>147.00453507743677</v>
      </c>
      <c r="L78" s="31">
        <f t="shared" si="42"/>
        <v>281.33333333333331</v>
      </c>
      <c r="M78" s="6">
        <f t="shared" si="31"/>
        <v>300.34085911156728</v>
      </c>
      <c r="N78" s="6">
        <f t="shared" si="32"/>
        <v>311.15313003958363</v>
      </c>
      <c r="O78" s="6">
        <f t="shared" si="33"/>
        <v>0</v>
      </c>
      <c r="P78" s="7">
        <f t="shared" si="23"/>
        <v>203.83132971705029</v>
      </c>
      <c r="Q78" s="7">
        <f t="shared" si="34"/>
        <v>176.60587343381556</v>
      </c>
      <c r="R78" s="32">
        <f t="shared" si="47"/>
        <v>337.98358012021697</v>
      </c>
      <c r="S78" s="23">
        <v>45</v>
      </c>
      <c r="T78" s="13">
        <v>30.9</v>
      </c>
      <c r="U78" s="13">
        <v>0</v>
      </c>
      <c r="V78" s="7">
        <f t="shared" si="24"/>
        <v>25.3</v>
      </c>
      <c r="W78" s="7">
        <f t="shared" si="43"/>
        <v>23.016733043592431</v>
      </c>
      <c r="X78" s="31">
        <f t="shared" si="44"/>
        <v>103.96666666666667</v>
      </c>
      <c r="Y78" s="6">
        <f t="shared" si="28"/>
        <v>112.5</v>
      </c>
      <c r="Z78" s="7">
        <f t="shared" si="28"/>
        <v>80.030999999999992</v>
      </c>
      <c r="AA78" s="7">
        <f t="shared" si="28"/>
        <v>0</v>
      </c>
      <c r="AB78" s="7">
        <f t="shared" si="35"/>
        <v>64.177000000000007</v>
      </c>
      <c r="AC78" s="7">
        <f t="shared" si="36"/>
        <v>57.901420422991336</v>
      </c>
      <c r="AD78" s="1">
        <f t="shared" si="45"/>
        <v>111.21533333333335</v>
      </c>
      <c r="AE78" s="6">
        <f t="shared" si="37"/>
        <v>135.15338660020524</v>
      </c>
      <c r="AF78" s="6">
        <f t="shared" si="38"/>
        <v>96.146317182231343</v>
      </c>
      <c r="AG78" s="6">
        <f t="shared" si="39"/>
        <v>0</v>
      </c>
      <c r="AH78" s="7">
        <f t="shared" si="40"/>
        <v>77.099901260812189</v>
      </c>
      <c r="AI78" s="7">
        <f t="shared" si="41"/>
        <v>69.560649414485056</v>
      </c>
      <c r="AJ78" s="31">
        <f t="shared" si="46"/>
        <v>133.61003503885058</v>
      </c>
    </row>
    <row r="79" spans="1:36" ht="17" thickBot="1" x14ac:dyDescent="0.25">
      <c r="B79" s="26"/>
      <c r="C79" s="24">
        <v>43587</v>
      </c>
      <c r="D79" s="7">
        <v>20</v>
      </c>
      <c r="E79" s="35">
        <v>1020</v>
      </c>
      <c r="F79" s="30">
        <v>32</v>
      </c>
      <c r="G79" s="8">
        <v>360</v>
      </c>
      <c r="H79" s="7">
        <v>580</v>
      </c>
      <c r="I79" s="7">
        <v>360</v>
      </c>
      <c r="J79" s="7">
        <f t="shared" si="29"/>
        <v>433.33333333333331</v>
      </c>
      <c r="K79" s="7">
        <f t="shared" si="30"/>
        <v>127.01705922171759</v>
      </c>
      <c r="L79" s="31">
        <f t="shared" si="42"/>
        <v>714.66666666666663</v>
      </c>
      <c r="M79" s="6">
        <f t="shared" si="31"/>
        <v>432.49083712065681</v>
      </c>
      <c r="N79" s="6">
        <f t="shared" si="32"/>
        <v>696.79079313883597</v>
      </c>
      <c r="O79" s="6">
        <f t="shared" si="33"/>
        <v>432.49083712065681</v>
      </c>
      <c r="P79" s="7">
        <f t="shared" si="23"/>
        <v>520.59082246004994</v>
      </c>
      <c r="Q79" s="7">
        <f t="shared" si="34"/>
        <v>152.59365075390181</v>
      </c>
      <c r="R79" s="32">
        <f t="shared" si="47"/>
        <v>858.57440258026691</v>
      </c>
      <c r="S79" s="23">
        <v>39.299999999999997</v>
      </c>
      <c r="T79" s="13">
        <v>28.4</v>
      </c>
      <c r="U79" s="13">
        <v>23.1</v>
      </c>
      <c r="V79" s="7">
        <f t="shared" si="24"/>
        <v>30.266666666666662</v>
      </c>
      <c r="W79" s="7">
        <f t="shared" si="43"/>
        <v>8.2597417231614205</v>
      </c>
      <c r="X79" s="31">
        <f t="shared" si="44"/>
        <v>134.23333333333332</v>
      </c>
      <c r="Y79" s="6">
        <f t="shared" si="28"/>
        <v>141.47999999999999</v>
      </c>
      <c r="Z79" s="7">
        <f t="shared" si="28"/>
        <v>164.72</v>
      </c>
      <c r="AA79" s="7">
        <f t="shared" si="28"/>
        <v>83.16</v>
      </c>
      <c r="AB79" s="7">
        <f t="shared" si="35"/>
        <v>129.78666666666666</v>
      </c>
      <c r="AC79" s="7">
        <f t="shared" si="36"/>
        <v>42.018554631654453</v>
      </c>
      <c r="AD79" s="1">
        <f t="shared" si="45"/>
        <v>241.00200000000001</v>
      </c>
      <c r="AE79" s="6">
        <f t="shared" si="37"/>
        <v>169.96889898841812</v>
      </c>
      <c r="AF79" s="6">
        <f t="shared" si="38"/>
        <v>197.88858525142942</v>
      </c>
      <c r="AG79" s="6">
        <f t="shared" si="39"/>
        <v>99.905383374871718</v>
      </c>
      <c r="AH79" s="7">
        <f t="shared" si="40"/>
        <v>155.92095587157306</v>
      </c>
      <c r="AI79" s="7">
        <f t="shared" si="41"/>
        <v>50.479555186789817</v>
      </c>
      <c r="AJ79" s="31">
        <f t="shared" si="46"/>
        <v>289.53099091042361</v>
      </c>
    </row>
    <row r="80" spans="1:36" ht="17" thickBot="1" x14ac:dyDescent="0.25">
      <c r="B80" s="26"/>
      <c r="C80" s="24">
        <v>43589</v>
      </c>
      <c r="D80" s="7">
        <v>22</v>
      </c>
      <c r="E80" s="35">
        <v>1020</v>
      </c>
      <c r="F80" s="30">
        <v>32</v>
      </c>
      <c r="G80" s="8">
        <v>235</v>
      </c>
      <c r="H80" s="7">
        <v>310</v>
      </c>
      <c r="I80" s="7">
        <v>260</v>
      </c>
      <c r="J80" s="7">
        <f t="shared" si="29"/>
        <v>268.33333333333331</v>
      </c>
      <c r="K80" s="7">
        <f t="shared" si="30"/>
        <v>38.188130791298605</v>
      </c>
      <c r="L80" s="31">
        <f t="shared" si="42"/>
        <v>983</v>
      </c>
      <c r="M80" s="6">
        <f t="shared" si="31"/>
        <v>282.32040756487322</v>
      </c>
      <c r="N80" s="6">
        <f t="shared" si="32"/>
        <v>372.42266529834336</v>
      </c>
      <c r="O80" s="6">
        <f t="shared" si="33"/>
        <v>312.35449347602992</v>
      </c>
      <c r="P80" s="7">
        <f t="shared" si="23"/>
        <v>322.36585544641554</v>
      </c>
      <c r="Q80" s="7">
        <f t="shared" si="34"/>
        <v>45.877824038894374</v>
      </c>
      <c r="R80" s="32">
        <f t="shared" si="47"/>
        <v>1180.9402580266824</v>
      </c>
      <c r="S80" s="23">
        <v>33.6</v>
      </c>
      <c r="T80" s="13">
        <v>25.1</v>
      </c>
      <c r="U80" s="13">
        <v>22.2</v>
      </c>
      <c r="V80" s="7">
        <f t="shared" si="24"/>
        <v>26.966666666666669</v>
      </c>
      <c r="W80" s="7">
        <f t="shared" si="43"/>
        <v>5.9248066072516865</v>
      </c>
      <c r="X80" s="31">
        <f t="shared" si="44"/>
        <v>161.19999999999999</v>
      </c>
      <c r="Y80" s="6">
        <f t="shared" si="28"/>
        <v>78.959999999999994</v>
      </c>
      <c r="Z80" s="7">
        <f t="shared" si="28"/>
        <v>77.81</v>
      </c>
      <c r="AA80" s="7">
        <f t="shared" si="28"/>
        <v>57.72</v>
      </c>
      <c r="AB80" s="7">
        <f t="shared" si="35"/>
        <v>71.496666666666655</v>
      </c>
      <c r="AC80" s="7">
        <f t="shared" si="36"/>
        <v>11.944791054402483</v>
      </c>
      <c r="AD80" s="1">
        <f t="shared" si="45"/>
        <v>312.49866666666668</v>
      </c>
      <c r="AE80" s="6">
        <f t="shared" si="37"/>
        <v>94.859656941797383</v>
      </c>
      <c r="AF80" s="6">
        <f t="shared" si="38"/>
        <v>93.478088989884185</v>
      </c>
      <c r="AG80" s="6">
        <f t="shared" si="39"/>
        <v>69.342697551678654</v>
      </c>
      <c r="AH80" s="7">
        <f t="shared" si="40"/>
        <v>85.893481161120079</v>
      </c>
      <c r="AI80" s="7">
        <f t="shared" si="41"/>
        <v>14.350035228749388</v>
      </c>
      <c r="AJ80" s="31">
        <f t="shared" si="46"/>
        <v>375.42447207154368</v>
      </c>
    </row>
    <row r="81" spans="1:36" ht="17" thickBot="1" x14ac:dyDescent="0.25">
      <c r="B81" s="26"/>
      <c r="C81" s="24">
        <v>43591</v>
      </c>
      <c r="D81" s="7">
        <v>24</v>
      </c>
      <c r="E81" s="35">
        <v>1020</v>
      </c>
      <c r="F81" s="30">
        <v>32</v>
      </c>
      <c r="G81" s="8">
        <v>330</v>
      </c>
      <c r="H81" s="7">
        <v>100</v>
      </c>
      <c r="I81" s="7">
        <v>300</v>
      </c>
      <c r="J81" s="7">
        <f t="shared" si="29"/>
        <v>243.33333333333334</v>
      </c>
      <c r="K81" s="7">
        <f t="shared" si="30"/>
        <v>125.03332889007366</v>
      </c>
      <c r="L81" s="31">
        <f t="shared" si="42"/>
        <v>1226.3333333333333</v>
      </c>
      <c r="M81" s="6">
        <f t="shared" si="31"/>
        <v>396.44993402726874</v>
      </c>
      <c r="N81" s="6">
        <f t="shared" si="32"/>
        <v>120.13634364462689</v>
      </c>
      <c r="O81" s="6">
        <f t="shared" si="33"/>
        <v>360.40903093388073</v>
      </c>
      <c r="P81" s="7">
        <f t="shared" si="23"/>
        <v>292.33176953525884</v>
      </c>
      <c r="Q81" s="7">
        <f t="shared" si="34"/>
        <v>150.2104696656954</v>
      </c>
      <c r="R81" s="32">
        <f t="shared" si="47"/>
        <v>1473.2720275619413</v>
      </c>
      <c r="S81" s="23">
        <v>26.7</v>
      </c>
      <c r="T81" s="13">
        <v>27.1</v>
      </c>
      <c r="U81" s="13">
        <v>22.2</v>
      </c>
      <c r="V81" s="7">
        <f t="shared" si="24"/>
        <v>25.333333333333332</v>
      </c>
      <c r="W81" s="7">
        <f t="shared" si="43"/>
        <v>2.7209067116190031</v>
      </c>
      <c r="X81" s="31">
        <f t="shared" si="44"/>
        <v>186.53333333333333</v>
      </c>
      <c r="Y81" s="6">
        <f t="shared" si="28"/>
        <v>88.11</v>
      </c>
      <c r="Z81" s="7">
        <f t="shared" si="28"/>
        <v>27.1</v>
      </c>
      <c r="AA81" s="7">
        <f t="shared" si="28"/>
        <v>66.599999999999994</v>
      </c>
      <c r="AB81" s="7">
        <f t="shared" si="35"/>
        <v>60.603333333333332</v>
      </c>
      <c r="AC81" s="7">
        <f t="shared" si="36"/>
        <v>30.943901391604346</v>
      </c>
      <c r="AD81" s="1">
        <f t="shared" si="45"/>
        <v>373.10200000000003</v>
      </c>
      <c r="AE81" s="6">
        <f t="shared" si="37"/>
        <v>105.85213238528075</v>
      </c>
      <c r="AF81" s="6">
        <f t="shared" si="38"/>
        <v>32.55694912769389</v>
      </c>
      <c r="AG81" s="6">
        <f t="shared" si="39"/>
        <v>80.010804867321511</v>
      </c>
      <c r="AH81" s="7">
        <f t="shared" si="40"/>
        <v>72.80662879343204</v>
      </c>
      <c r="AI81" s="7">
        <f t="shared" si="41"/>
        <v>37.174871712872289</v>
      </c>
      <c r="AJ81" s="31">
        <f t="shared" si="46"/>
        <v>448.2311008649757</v>
      </c>
    </row>
    <row r="82" spans="1:36" ht="17" thickBot="1" x14ac:dyDescent="0.25">
      <c r="B82" s="26"/>
      <c r="C82" s="24">
        <v>43593</v>
      </c>
      <c r="D82" s="7">
        <v>26</v>
      </c>
      <c r="E82" s="35">
        <v>1020</v>
      </c>
      <c r="F82" s="30">
        <v>32</v>
      </c>
      <c r="G82" s="40">
        <v>190</v>
      </c>
      <c r="H82" s="13">
        <v>130</v>
      </c>
      <c r="I82" s="13">
        <v>240</v>
      </c>
      <c r="J82" s="7">
        <f t="shared" si="29"/>
        <v>186.66666666666666</v>
      </c>
      <c r="K82" s="7">
        <f t="shared" si="30"/>
        <v>55.075705472861046</v>
      </c>
      <c r="L82" s="31">
        <f t="shared" si="42"/>
        <v>1413</v>
      </c>
      <c r="M82" s="6">
        <f t="shared" si="31"/>
        <v>228.25905292479112</v>
      </c>
      <c r="N82" s="6">
        <f t="shared" si="32"/>
        <v>156.17724673801496</v>
      </c>
      <c r="O82" s="6">
        <f t="shared" si="33"/>
        <v>288.32722474710454</v>
      </c>
      <c r="P82" s="7">
        <f t="shared" si="23"/>
        <v>224.25450813663687</v>
      </c>
      <c r="Q82" s="7">
        <f t="shared" si="34"/>
        <v>66.165938791578981</v>
      </c>
      <c r="R82" s="32">
        <f t="shared" si="47"/>
        <v>1697.5265356985781</v>
      </c>
      <c r="S82" s="40">
        <v>27.9</v>
      </c>
      <c r="T82" s="13">
        <v>23.3</v>
      </c>
      <c r="U82" s="13">
        <v>19.5</v>
      </c>
      <c r="V82" s="7">
        <f t="shared" si="24"/>
        <v>23.566666666666666</v>
      </c>
      <c r="W82" s="7">
        <f t="shared" si="43"/>
        <v>4.2063444144926079</v>
      </c>
      <c r="X82" s="31">
        <f t="shared" si="44"/>
        <v>210.1</v>
      </c>
      <c r="Y82" s="6">
        <f t="shared" si="28"/>
        <v>53.01</v>
      </c>
      <c r="Z82" s="7">
        <f t="shared" si="28"/>
        <v>30.29</v>
      </c>
      <c r="AA82" s="7">
        <f t="shared" si="28"/>
        <v>46.8</v>
      </c>
      <c r="AB82" s="7">
        <f t="shared" si="35"/>
        <v>43.366666666666667</v>
      </c>
      <c r="AC82" s="7">
        <f t="shared" si="36"/>
        <v>11.742675731422247</v>
      </c>
      <c r="AD82" s="1">
        <f t="shared" si="45"/>
        <v>416.46866666666671</v>
      </c>
      <c r="AE82" s="6">
        <f t="shared" si="37"/>
        <v>63.684275766016718</v>
      </c>
      <c r="AF82" s="6">
        <f t="shared" si="38"/>
        <v>36.389298489957483</v>
      </c>
      <c r="AG82" s="6">
        <f t="shared" si="39"/>
        <v>56.223808825685381</v>
      </c>
      <c r="AH82" s="7">
        <f t="shared" si="40"/>
        <v>52.099127693886523</v>
      </c>
      <c r="AI82" s="7">
        <f t="shared" si="41"/>
        <v>14.107221269775655</v>
      </c>
      <c r="AJ82" s="31">
        <f t="shared" si="46"/>
        <v>500.33022855886225</v>
      </c>
    </row>
    <row r="83" spans="1:36" ht="17" thickBot="1" x14ac:dyDescent="0.25">
      <c r="B83" s="26"/>
      <c r="C83" s="9">
        <v>43595</v>
      </c>
      <c r="D83" s="7">
        <v>28</v>
      </c>
      <c r="E83" s="35">
        <v>1020</v>
      </c>
      <c r="F83" s="30">
        <v>32</v>
      </c>
      <c r="G83" s="40">
        <v>150</v>
      </c>
      <c r="H83" s="13">
        <v>160</v>
      </c>
      <c r="I83" s="13">
        <v>210</v>
      </c>
      <c r="J83" s="7">
        <f t="shared" si="29"/>
        <v>173.33333333333334</v>
      </c>
      <c r="K83" s="7">
        <f t="shared" si="30"/>
        <v>32.145502536643221</v>
      </c>
      <c r="L83" s="31">
        <f t="shared" si="42"/>
        <v>1586.3333333333333</v>
      </c>
      <c r="M83" s="6">
        <f t="shared" si="31"/>
        <v>180.20451546694036</v>
      </c>
      <c r="N83" s="6">
        <f t="shared" si="32"/>
        <v>192.21814983140303</v>
      </c>
      <c r="O83" s="6">
        <f t="shared" si="33"/>
        <v>252.28632165371647</v>
      </c>
      <c r="P83" s="7">
        <f t="shared" si="23"/>
        <v>208.23632898401993</v>
      </c>
      <c r="Q83" s="7">
        <f t="shared" si="34"/>
        <v>38.618431393714069</v>
      </c>
      <c r="R83" s="32">
        <f t="shared" si="47"/>
        <v>1905.7628646825981</v>
      </c>
      <c r="S83" s="40">
        <v>23.6</v>
      </c>
      <c r="T83" s="13">
        <v>22</v>
      </c>
      <c r="U83" s="13">
        <v>22.8</v>
      </c>
      <c r="V83" s="7">
        <f t="shared" si="24"/>
        <v>22.8</v>
      </c>
      <c r="W83" s="7">
        <f t="shared" si="43"/>
        <v>0.80000000000000071</v>
      </c>
      <c r="X83" s="31">
        <f t="shared" si="44"/>
        <v>232.9</v>
      </c>
      <c r="Y83" s="6">
        <f t="shared" si="28"/>
        <v>35.4</v>
      </c>
      <c r="Z83" s="7">
        <f t="shared" si="28"/>
        <v>35.200000000000003</v>
      </c>
      <c r="AA83" s="7">
        <f t="shared" si="28"/>
        <v>47.88</v>
      </c>
      <c r="AB83" s="7">
        <f t="shared" si="35"/>
        <v>39.493333333333332</v>
      </c>
      <c r="AC83" s="7">
        <f t="shared" si="36"/>
        <v>7.2637547682540937</v>
      </c>
      <c r="AD83" s="1">
        <f t="shared" si="45"/>
        <v>455.96200000000005</v>
      </c>
      <c r="AE83" s="6">
        <f t="shared" si="37"/>
        <v>42.528265650197923</v>
      </c>
      <c r="AF83" s="6">
        <f t="shared" si="38"/>
        <v>42.287992962908667</v>
      </c>
      <c r="AG83" s="6">
        <f t="shared" si="39"/>
        <v>57.521281337047363</v>
      </c>
      <c r="AH83" s="7">
        <f t="shared" si="40"/>
        <v>47.445846650051315</v>
      </c>
      <c r="AI83" s="7">
        <f t="shared" si="41"/>
        <v>8.7264093898926731</v>
      </c>
      <c r="AJ83" s="31">
        <f t="shared" si="46"/>
        <v>547.77607520891354</v>
      </c>
    </row>
    <row r="84" spans="1:36" ht="17" thickBot="1" x14ac:dyDescent="0.25">
      <c r="B84" s="26"/>
      <c r="C84" s="9">
        <v>43598</v>
      </c>
      <c r="D84" s="7">
        <v>31</v>
      </c>
      <c r="E84" s="35">
        <v>1020</v>
      </c>
      <c r="F84" s="30">
        <v>32</v>
      </c>
      <c r="G84" s="40">
        <v>220</v>
      </c>
      <c r="H84" s="13">
        <v>310</v>
      </c>
      <c r="I84" s="13">
        <v>220</v>
      </c>
      <c r="J84" s="7">
        <f t="shared" si="29"/>
        <v>250</v>
      </c>
      <c r="K84" s="7">
        <f t="shared" si="30"/>
        <v>51.96152422706632</v>
      </c>
      <c r="L84" s="31">
        <f t="shared" si="42"/>
        <v>1836.3333333333333</v>
      </c>
      <c r="M84" s="6">
        <f t="shared" si="31"/>
        <v>264.29995601817916</v>
      </c>
      <c r="N84" s="6">
        <f t="shared" si="32"/>
        <v>372.42266529834336</v>
      </c>
      <c r="O84" s="6">
        <f t="shared" si="33"/>
        <v>264.29995601817916</v>
      </c>
      <c r="P84" s="7">
        <f t="shared" si="23"/>
        <v>300.34085911156723</v>
      </c>
      <c r="Q84" s="7">
        <f t="shared" si="34"/>
        <v>62.424675308414649</v>
      </c>
      <c r="R84" s="32">
        <f t="shared" si="47"/>
        <v>2206.1037237941655</v>
      </c>
      <c r="S84" s="40">
        <v>21.3</v>
      </c>
      <c r="T84" s="13">
        <v>19.7</v>
      </c>
      <c r="U84" s="13">
        <v>16.600000000000001</v>
      </c>
      <c r="V84" s="7">
        <f t="shared" si="24"/>
        <v>19.2</v>
      </c>
      <c r="W84" s="7">
        <f t="shared" si="43"/>
        <v>2.3895606290697118</v>
      </c>
      <c r="X84" s="31">
        <f t="shared" si="44"/>
        <v>252.1</v>
      </c>
      <c r="Y84" s="6">
        <f t="shared" si="28"/>
        <v>46.86</v>
      </c>
      <c r="Z84" s="7">
        <f t="shared" si="28"/>
        <v>61.07</v>
      </c>
      <c r="AA84" s="7">
        <f t="shared" si="28"/>
        <v>36.520000000000003</v>
      </c>
      <c r="AB84" s="7">
        <f t="shared" si="35"/>
        <v>48.150000000000006</v>
      </c>
      <c r="AC84" s="7">
        <f t="shared" si="36"/>
        <v>12.325733243908815</v>
      </c>
      <c r="AD84" s="1">
        <f t="shared" si="45"/>
        <v>504.11200000000008</v>
      </c>
      <c r="AE84" s="6">
        <f t="shared" si="37"/>
        <v>56.295890631872162</v>
      </c>
      <c r="AF84" s="6">
        <f t="shared" si="38"/>
        <v>73.367265063773644</v>
      </c>
      <c r="AG84" s="6">
        <f t="shared" si="39"/>
        <v>43.873792699017741</v>
      </c>
      <c r="AH84" s="7">
        <f t="shared" si="40"/>
        <v>57.845649464887849</v>
      </c>
      <c r="AI84" s="7">
        <f t="shared" si="41"/>
        <v>14.807685246622409</v>
      </c>
      <c r="AJ84" s="31">
        <f t="shared" si="46"/>
        <v>605.6217246738014</v>
      </c>
    </row>
    <row r="85" spans="1:36" ht="17" thickBot="1" x14ac:dyDescent="0.25">
      <c r="B85" s="26"/>
      <c r="C85" s="9">
        <v>43600</v>
      </c>
      <c r="D85" s="7">
        <v>33</v>
      </c>
      <c r="E85" s="35">
        <v>1020</v>
      </c>
      <c r="F85" s="30">
        <v>32</v>
      </c>
      <c r="G85" s="40">
        <v>140</v>
      </c>
      <c r="H85" s="13">
        <v>170</v>
      </c>
      <c r="I85" s="13">
        <v>100</v>
      </c>
      <c r="J85" s="7">
        <f t="shared" si="29"/>
        <v>136.66666666666666</v>
      </c>
      <c r="K85" s="7">
        <f t="shared" si="30"/>
        <v>35.118845842842447</v>
      </c>
      <c r="L85" s="31">
        <f t="shared" si="42"/>
        <v>1973</v>
      </c>
      <c r="M85" s="6">
        <f t="shared" si="31"/>
        <v>168.19088110247765</v>
      </c>
      <c r="N85" s="6">
        <f t="shared" si="32"/>
        <v>204.23178419586571</v>
      </c>
      <c r="O85" s="6">
        <f t="shared" si="33"/>
        <v>120.13634364462689</v>
      </c>
      <c r="P85" s="7">
        <f t="shared" si="23"/>
        <v>164.18633631432343</v>
      </c>
      <c r="Q85" s="7">
        <f t="shared" si="34"/>
        <v>42.190497325784065</v>
      </c>
      <c r="R85" s="32">
        <f t="shared" si="47"/>
        <v>2370.2900601084889</v>
      </c>
      <c r="S85" s="40">
        <v>20</v>
      </c>
      <c r="T85" s="13">
        <v>19.7</v>
      </c>
      <c r="U85" s="13">
        <v>17.2</v>
      </c>
      <c r="V85" s="7">
        <f t="shared" si="24"/>
        <v>18.966666666666669</v>
      </c>
      <c r="W85" s="7">
        <f t="shared" si="43"/>
        <v>1.5373136743466944</v>
      </c>
      <c r="X85" s="31">
        <f t="shared" si="44"/>
        <v>271.06666666666666</v>
      </c>
      <c r="Y85" s="6">
        <f t="shared" si="28"/>
        <v>28</v>
      </c>
      <c r="Z85" s="7">
        <f t="shared" si="28"/>
        <v>33.49</v>
      </c>
      <c r="AA85" s="7">
        <f t="shared" si="28"/>
        <v>17.2</v>
      </c>
      <c r="AB85" s="7">
        <f t="shared" si="35"/>
        <v>26.23</v>
      </c>
      <c r="AC85" s="7">
        <f t="shared" si="36"/>
        <v>8.2879852799097282</v>
      </c>
      <c r="AD85" s="1">
        <f t="shared" si="45"/>
        <v>530.3420000000001</v>
      </c>
      <c r="AE85" s="6">
        <f t="shared" si="37"/>
        <v>33.638176220495531</v>
      </c>
      <c r="AF85" s="6">
        <f t="shared" si="38"/>
        <v>40.233661486585554</v>
      </c>
      <c r="AG85" s="6">
        <f t="shared" si="39"/>
        <v>20.663451106875826</v>
      </c>
      <c r="AH85" s="7">
        <f t="shared" si="40"/>
        <v>31.511762937985637</v>
      </c>
      <c r="AI85" s="7">
        <f t="shared" si="41"/>
        <v>9.9568824770884348</v>
      </c>
      <c r="AJ85" s="31">
        <f t="shared" si="46"/>
        <v>637.13348761178702</v>
      </c>
    </row>
    <row r="86" spans="1:36" ht="17" thickBot="1" x14ac:dyDescent="0.25">
      <c r="B86" s="26"/>
      <c r="C86" s="24">
        <v>43602</v>
      </c>
      <c r="D86" s="7">
        <v>35</v>
      </c>
      <c r="E86" s="35">
        <v>1020</v>
      </c>
      <c r="F86" s="30">
        <v>32</v>
      </c>
      <c r="G86" s="40">
        <v>80</v>
      </c>
      <c r="H86" s="13">
        <v>350</v>
      </c>
      <c r="I86" s="13">
        <v>132</v>
      </c>
      <c r="J86" s="7">
        <f t="shared" si="29"/>
        <v>187.33333333333334</v>
      </c>
      <c r="K86" s="7">
        <f t="shared" si="30"/>
        <v>143.25269049247675</v>
      </c>
      <c r="L86" s="31">
        <f t="shared" si="42"/>
        <v>2160.3333333333335</v>
      </c>
      <c r="M86" s="6">
        <f t="shared" si="31"/>
        <v>96.109074915701513</v>
      </c>
      <c r="N86" s="6">
        <f t="shared" si="32"/>
        <v>420.47720275619412</v>
      </c>
      <c r="O86" s="6">
        <f t="shared" si="33"/>
        <v>158.5799736109075</v>
      </c>
      <c r="P86" s="7">
        <f t="shared" si="23"/>
        <v>225.05541709426771</v>
      </c>
      <c r="Q86" s="7">
        <f t="shared" si="34"/>
        <v>172.09854453021561</v>
      </c>
      <c r="R86" s="32">
        <f t="shared" si="47"/>
        <v>2595.3454772027567</v>
      </c>
      <c r="S86" s="40">
        <v>25.8</v>
      </c>
      <c r="T86" s="13">
        <v>21.2</v>
      </c>
      <c r="U86" s="13">
        <v>18.899999999999999</v>
      </c>
      <c r="V86" s="7">
        <f t="shared" si="24"/>
        <v>21.966666666666669</v>
      </c>
      <c r="W86" s="7">
        <f t="shared" si="43"/>
        <v>3.5133080327994652</v>
      </c>
      <c r="X86" s="31">
        <f t="shared" si="44"/>
        <v>293.0333333333333</v>
      </c>
      <c r="Y86" s="6">
        <f t="shared" si="28"/>
        <v>20.64</v>
      </c>
      <c r="Z86" s="7">
        <f t="shared" si="28"/>
        <v>74.2</v>
      </c>
      <c r="AA86" s="7">
        <f t="shared" si="28"/>
        <v>24.947999999999997</v>
      </c>
      <c r="AB86" s="7">
        <f t="shared" si="35"/>
        <v>39.929333333333332</v>
      </c>
      <c r="AC86" s="7">
        <f t="shared" si="36"/>
        <v>29.757329539683724</v>
      </c>
      <c r="AD86" s="1">
        <f t="shared" si="45"/>
        <v>570.27133333333347</v>
      </c>
      <c r="AE86" s="6">
        <f t="shared" si="37"/>
        <v>24.796141328250989</v>
      </c>
      <c r="AF86" s="6">
        <f t="shared" si="38"/>
        <v>89.141166984313145</v>
      </c>
      <c r="AG86" s="6">
        <f t="shared" si="39"/>
        <v>29.971615012461513</v>
      </c>
      <c r="AH86" s="7">
        <f t="shared" si="40"/>
        <v>47.969641108341882</v>
      </c>
      <c r="AI86" s="7">
        <f t="shared" si="41"/>
        <v>35.749367675258505</v>
      </c>
      <c r="AJ86" s="31">
        <f t="shared" si="46"/>
        <v>685.10312872012889</v>
      </c>
    </row>
    <row r="87" spans="1:36" ht="17" thickBot="1" x14ac:dyDescent="0.25">
      <c r="B87" s="26"/>
      <c r="C87" s="24">
        <v>43605</v>
      </c>
      <c r="D87" s="7">
        <v>38</v>
      </c>
      <c r="E87" s="35">
        <v>1020</v>
      </c>
      <c r="F87" s="30">
        <v>32</v>
      </c>
      <c r="G87" s="40">
        <v>10</v>
      </c>
      <c r="H87" s="13">
        <v>0</v>
      </c>
      <c r="I87" s="13">
        <v>110</v>
      </c>
      <c r="J87" s="7">
        <f t="shared" si="29"/>
        <v>40</v>
      </c>
      <c r="K87" s="7">
        <f t="shared" si="30"/>
        <v>60.827625302982199</v>
      </c>
      <c r="L87" s="31">
        <f t="shared" si="42"/>
        <v>2200.3333333333335</v>
      </c>
      <c r="M87" s="6">
        <f t="shared" si="31"/>
        <v>12.013634364462689</v>
      </c>
      <c r="N87" s="6">
        <f t="shared" si="32"/>
        <v>0</v>
      </c>
      <c r="O87" s="6">
        <f t="shared" si="33"/>
        <v>132.14997800908958</v>
      </c>
      <c r="P87" s="7">
        <f t="shared" si="23"/>
        <v>48.054537457850756</v>
      </c>
      <c r="Q87" s="7">
        <f t="shared" si="34"/>
        <v>73.076084964856719</v>
      </c>
      <c r="R87" s="32">
        <f t="shared" si="47"/>
        <v>2643.4000146606077</v>
      </c>
      <c r="S87" s="40">
        <v>22.8</v>
      </c>
      <c r="T87" s="13">
        <v>17.7</v>
      </c>
      <c r="U87" s="13">
        <v>17.2</v>
      </c>
      <c r="V87" s="7">
        <f t="shared" si="24"/>
        <v>19.233333333333334</v>
      </c>
      <c r="W87" s="7">
        <f t="shared" si="43"/>
        <v>3.0989245446337086</v>
      </c>
      <c r="X87" s="31">
        <f t="shared" si="44"/>
        <v>312.26666666666665</v>
      </c>
      <c r="Y87" s="6">
        <f t="shared" si="28"/>
        <v>2.2799999999999998</v>
      </c>
      <c r="Z87" s="7">
        <f t="shared" si="28"/>
        <v>0</v>
      </c>
      <c r="AA87" s="7">
        <f t="shared" si="28"/>
        <v>18.920000000000002</v>
      </c>
      <c r="AB87" s="7">
        <f t="shared" si="35"/>
        <v>7.0666666666666673</v>
      </c>
      <c r="AC87" s="7">
        <f t="shared" si="36"/>
        <v>10.328394518671978</v>
      </c>
      <c r="AD87" s="1">
        <f t="shared" si="45"/>
        <v>577.33800000000019</v>
      </c>
      <c r="AE87" s="6">
        <f t="shared" si="37"/>
        <v>2.7391086350974927</v>
      </c>
      <c r="AF87" s="6">
        <f t="shared" si="38"/>
        <v>0</v>
      </c>
      <c r="AG87" s="6">
        <f t="shared" si="39"/>
        <v>22.729796217563408</v>
      </c>
      <c r="AH87" s="7">
        <f t="shared" si="40"/>
        <v>8.4896349508869662</v>
      </c>
      <c r="AI87" s="7">
        <f t="shared" si="41"/>
        <v>12.408155531924573</v>
      </c>
      <c r="AJ87" s="31">
        <f t="shared" si="46"/>
        <v>693.59276367101586</v>
      </c>
    </row>
    <row r="88" spans="1:36" ht="17" thickBot="1" x14ac:dyDescent="0.25">
      <c r="B88" s="26"/>
      <c r="C88" s="24">
        <v>43607</v>
      </c>
      <c r="D88" s="7">
        <v>40</v>
      </c>
      <c r="E88" s="35">
        <v>1020</v>
      </c>
      <c r="F88" s="30">
        <v>32</v>
      </c>
      <c r="G88" s="40">
        <v>10</v>
      </c>
      <c r="H88" s="13">
        <v>0</v>
      </c>
      <c r="I88" s="13">
        <v>20</v>
      </c>
      <c r="J88" s="7">
        <f t="shared" si="29"/>
        <v>10</v>
      </c>
      <c r="K88" s="7">
        <f t="shared" si="30"/>
        <v>10</v>
      </c>
      <c r="L88" s="31">
        <f t="shared" si="42"/>
        <v>2210.3333333333335</v>
      </c>
      <c r="M88" s="6">
        <f t="shared" si="31"/>
        <v>12.013634364462689</v>
      </c>
      <c r="N88" s="6">
        <f t="shared" si="32"/>
        <v>0</v>
      </c>
      <c r="O88" s="6">
        <f t="shared" si="33"/>
        <v>24.027268728925378</v>
      </c>
      <c r="P88" s="7">
        <f t="shared" si="23"/>
        <v>12.013634364462689</v>
      </c>
      <c r="Q88" s="7">
        <f t="shared" si="34"/>
        <v>12.013634364462691</v>
      </c>
      <c r="R88" s="32">
        <f t="shared" si="47"/>
        <v>2655.4136490250703</v>
      </c>
      <c r="S88" s="40">
        <v>19.8</v>
      </c>
      <c r="T88" s="13">
        <v>17.100000000000001</v>
      </c>
      <c r="U88" s="13">
        <v>16.899999999999999</v>
      </c>
      <c r="V88" s="7">
        <f t="shared" si="24"/>
        <v>17.933333333333334</v>
      </c>
      <c r="W88" s="7">
        <f t="shared" si="43"/>
        <v>1.6196707484341795</v>
      </c>
      <c r="X88" s="31">
        <f t="shared" si="44"/>
        <v>330.2</v>
      </c>
      <c r="Y88" s="6">
        <f t="shared" si="28"/>
        <v>1.98</v>
      </c>
      <c r="Z88" s="7">
        <f t="shared" si="28"/>
        <v>0</v>
      </c>
      <c r="AA88" s="7">
        <f t="shared" si="28"/>
        <v>3.38</v>
      </c>
      <c r="AB88" s="7">
        <f t="shared" si="35"/>
        <v>1.7866666666666664</v>
      </c>
      <c r="AC88" s="7">
        <f t="shared" si="36"/>
        <v>1.6982736332326818</v>
      </c>
      <c r="AD88" s="1">
        <f t="shared" si="45"/>
        <v>579.12466666666683</v>
      </c>
      <c r="AE88" s="6">
        <f t="shared" si="37"/>
        <v>2.3786996041636126</v>
      </c>
      <c r="AF88" s="6">
        <f t="shared" si="38"/>
        <v>0</v>
      </c>
      <c r="AG88" s="6">
        <f t="shared" si="39"/>
        <v>4.0606084151883888</v>
      </c>
      <c r="AH88" s="7">
        <f t="shared" si="40"/>
        <v>2.1464360064506671</v>
      </c>
      <c r="AI88" s="7">
        <f t="shared" si="41"/>
        <v>2.0402438480465048</v>
      </c>
      <c r="AJ88" s="31">
        <f t="shared" si="46"/>
        <v>695.73919967746656</v>
      </c>
    </row>
    <row r="89" spans="1:36" ht="17" thickBot="1" x14ac:dyDescent="0.25">
      <c r="B89" s="26"/>
      <c r="C89" s="24">
        <v>43609</v>
      </c>
      <c r="D89" s="7">
        <v>42</v>
      </c>
      <c r="E89" s="35">
        <v>1020</v>
      </c>
      <c r="F89" s="30">
        <v>32</v>
      </c>
      <c r="G89" s="40">
        <v>0</v>
      </c>
      <c r="H89" s="13">
        <v>0</v>
      </c>
      <c r="I89" s="13">
        <v>0</v>
      </c>
      <c r="J89" s="7">
        <f t="shared" si="29"/>
        <v>0</v>
      </c>
      <c r="K89" s="7">
        <f t="shared" si="30"/>
        <v>0</v>
      </c>
      <c r="L89" s="31">
        <f t="shared" si="42"/>
        <v>2210.3333333333335</v>
      </c>
      <c r="M89" s="6">
        <f t="shared" si="31"/>
        <v>0</v>
      </c>
      <c r="N89" s="6">
        <f t="shared" si="32"/>
        <v>0</v>
      </c>
      <c r="O89" s="6">
        <f t="shared" si="33"/>
        <v>0</v>
      </c>
      <c r="P89" s="7">
        <f t="shared" si="23"/>
        <v>0</v>
      </c>
      <c r="Q89" s="7">
        <f t="shared" si="34"/>
        <v>0</v>
      </c>
      <c r="R89" s="32">
        <f t="shared" si="47"/>
        <v>2655.4136490250703</v>
      </c>
      <c r="S89" s="40">
        <v>18.899999999999999</v>
      </c>
      <c r="T89" s="13">
        <v>17.2</v>
      </c>
      <c r="U89" s="13">
        <v>15.7</v>
      </c>
      <c r="V89" s="7">
        <f t="shared" si="24"/>
        <v>17.266666666666666</v>
      </c>
      <c r="W89" s="7">
        <f t="shared" si="43"/>
        <v>1.6010413278030433</v>
      </c>
      <c r="X89" s="31">
        <f t="shared" si="44"/>
        <v>347.46666666666664</v>
      </c>
      <c r="Y89" s="6">
        <f t="shared" si="28"/>
        <v>0</v>
      </c>
      <c r="Z89" s="7">
        <f t="shared" si="28"/>
        <v>0</v>
      </c>
      <c r="AA89" s="7">
        <f t="shared" si="28"/>
        <v>0</v>
      </c>
      <c r="AB89" s="7">
        <f t="shared" si="35"/>
        <v>0</v>
      </c>
      <c r="AC89" s="7">
        <f t="shared" si="36"/>
        <v>0</v>
      </c>
      <c r="AD89" s="1">
        <f t="shared" si="45"/>
        <v>579.12466666666683</v>
      </c>
      <c r="AE89" s="6">
        <f t="shared" si="37"/>
        <v>0</v>
      </c>
      <c r="AF89" s="6">
        <f t="shared" si="38"/>
        <v>0</v>
      </c>
      <c r="AG89" s="6">
        <f t="shared" si="39"/>
        <v>0</v>
      </c>
      <c r="AH89" s="7">
        <f t="shared" si="40"/>
        <v>0</v>
      </c>
      <c r="AI89" s="7">
        <f t="shared" si="41"/>
        <v>0</v>
      </c>
      <c r="AJ89" s="31">
        <f t="shared" si="46"/>
        <v>695.73919967746656</v>
      </c>
    </row>
    <row r="90" spans="1:36" ht="17" thickBot="1" x14ac:dyDescent="0.25">
      <c r="B90" s="26"/>
      <c r="C90" s="24">
        <v>43612</v>
      </c>
      <c r="D90" s="7">
        <v>45</v>
      </c>
      <c r="E90" s="35">
        <v>1020</v>
      </c>
      <c r="F90" s="30">
        <v>32</v>
      </c>
      <c r="G90" s="40">
        <v>0</v>
      </c>
      <c r="H90" s="13">
        <v>0</v>
      </c>
      <c r="I90" s="13">
        <v>0</v>
      </c>
      <c r="J90" s="7">
        <f t="shared" si="29"/>
        <v>0</v>
      </c>
      <c r="K90" s="7">
        <f t="shared" si="30"/>
        <v>0</v>
      </c>
      <c r="L90" s="31">
        <f t="shared" si="42"/>
        <v>2210.3333333333335</v>
      </c>
      <c r="M90" s="6">
        <f t="shared" si="31"/>
        <v>0</v>
      </c>
      <c r="N90" s="6">
        <f t="shared" si="32"/>
        <v>0</v>
      </c>
      <c r="O90" s="6">
        <f t="shared" si="33"/>
        <v>0</v>
      </c>
      <c r="P90" s="7">
        <f t="shared" ref="P90:P117" si="48">AVERAGE(M90:O90)</f>
        <v>0</v>
      </c>
      <c r="Q90" s="7">
        <f t="shared" si="34"/>
        <v>0</v>
      </c>
      <c r="R90" s="32">
        <f t="shared" si="47"/>
        <v>2655.4136490250703</v>
      </c>
      <c r="S90" s="40">
        <v>14.8</v>
      </c>
      <c r="T90" s="13">
        <v>12.7</v>
      </c>
      <c r="U90" s="13">
        <v>13.8</v>
      </c>
      <c r="V90" s="7">
        <f t="shared" ref="V90:V117" si="49">AVERAGE(S90:U90)</f>
        <v>13.766666666666666</v>
      </c>
      <c r="W90" s="7">
        <f t="shared" si="43"/>
        <v>1.0503967504392495</v>
      </c>
      <c r="X90" s="31">
        <f t="shared" si="44"/>
        <v>361.23333333333329</v>
      </c>
      <c r="Y90" s="6">
        <f t="shared" si="28"/>
        <v>0</v>
      </c>
      <c r="Z90" s="7">
        <f t="shared" si="28"/>
        <v>0</v>
      </c>
      <c r="AA90" s="7">
        <f t="shared" si="28"/>
        <v>0</v>
      </c>
      <c r="AB90" s="7">
        <f t="shared" si="35"/>
        <v>0</v>
      </c>
      <c r="AC90" s="7">
        <f t="shared" si="36"/>
        <v>0</v>
      </c>
      <c r="AD90" s="1">
        <f t="shared" si="45"/>
        <v>579.12466666666683</v>
      </c>
      <c r="AE90" s="6">
        <f t="shared" si="37"/>
        <v>0</v>
      </c>
      <c r="AF90" s="6">
        <f t="shared" si="38"/>
        <v>0</v>
      </c>
      <c r="AG90" s="6">
        <f t="shared" si="39"/>
        <v>0</v>
      </c>
      <c r="AH90" s="7">
        <f t="shared" si="40"/>
        <v>0</v>
      </c>
      <c r="AI90" s="7">
        <f t="shared" si="41"/>
        <v>0</v>
      </c>
      <c r="AJ90" s="31">
        <f t="shared" si="46"/>
        <v>695.73919967746656</v>
      </c>
    </row>
    <row r="91" spans="1:36" ht="17" thickBot="1" x14ac:dyDescent="0.25">
      <c r="B91" s="26"/>
      <c r="C91" s="24"/>
      <c r="D91" s="7"/>
      <c r="E91" s="35"/>
      <c r="F91" s="30"/>
      <c r="G91" s="40"/>
      <c r="H91" s="13"/>
      <c r="I91" s="13"/>
      <c r="J91" s="7"/>
      <c r="K91" s="7"/>
      <c r="L91" s="31"/>
      <c r="M91" s="6"/>
      <c r="N91" s="6"/>
      <c r="O91" s="6"/>
      <c r="P91" s="7"/>
      <c r="Q91" s="7"/>
      <c r="R91" s="32"/>
      <c r="S91" s="40"/>
      <c r="T91" s="13"/>
      <c r="U91" s="13"/>
      <c r="V91" s="7"/>
      <c r="W91" s="7"/>
      <c r="X91" s="31"/>
      <c r="Y91" s="6"/>
      <c r="Z91" s="7"/>
      <c r="AA91" s="7"/>
      <c r="AB91" s="7"/>
      <c r="AC91" s="7"/>
      <c r="AD91" s="1"/>
      <c r="AE91" s="6"/>
      <c r="AF91" s="6"/>
      <c r="AG91" s="6"/>
      <c r="AH91" s="7"/>
      <c r="AI91" s="7"/>
      <c r="AJ91" s="31"/>
    </row>
    <row r="92" spans="1:36" ht="17" thickBot="1" x14ac:dyDescent="0.25">
      <c r="B92" s="26"/>
      <c r="C92" s="24"/>
      <c r="D92" s="7"/>
      <c r="E92" s="35"/>
      <c r="F92" s="30"/>
      <c r="G92" s="40"/>
      <c r="H92" s="13"/>
      <c r="I92" s="13"/>
      <c r="J92" s="7"/>
      <c r="K92" s="7"/>
      <c r="L92" s="31"/>
      <c r="M92" s="6"/>
      <c r="N92" s="6"/>
      <c r="O92" s="6"/>
      <c r="P92" s="7"/>
      <c r="Q92" s="7"/>
      <c r="R92" s="32"/>
      <c r="S92" s="40"/>
      <c r="T92" s="13"/>
      <c r="U92" s="13"/>
      <c r="V92" s="7"/>
      <c r="W92" s="7"/>
      <c r="X92" s="31"/>
      <c r="Y92" s="6"/>
      <c r="Z92" s="7"/>
      <c r="AA92" s="7"/>
      <c r="AB92" s="7"/>
      <c r="AC92" s="7"/>
      <c r="AD92" s="1"/>
      <c r="AE92" s="6"/>
      <c r="AF92" s="6"/>
      <c r="AG92" s="6"/>
      <c r="AH92" s="7"/>
      <c r="AI92" s="7"/>
      <c r="AJ92" s="31"/>
    </row>
    <row r="93" spans="1:36" ht="17" thickBot="1" x14ac:dyDescent="0.25">
      <c r="B93" s="26"/>
      <c r="C93" s="24"/>
      <c r="D93" s="7"/>
      <c r="E93" s="35"/>
      <c r="F93" s="30"/>
      <c r="G93" s="40"/>
      <c r="H93" s="13"/>
      <c r="I93" s="13"/>
      <c r="J93" s="7"/>
      <c r="K93" s="7"/>
      <c r="L93" s="31"/>
      <c r="M93" s="6"/>
      <c r="N93" s="6"/>
      <c r="O93" s="6"/>
      <c r="P93" s="7"/>
      <c r="Q93" s="7"/>
      <c r="R93" s="32"/>
      <c r="S93" s="40"/>
      <c r="T93" s="13"/>
      <c r="U93" s="13"/>
      <c r="V93" s="7"/>
      <c r="W93" s="7"/>
      <c r="X93" s="31"/>
      <c r="Y93" s="6"/>
      <c r="Z93" s="7"/>
      <c r="AA93" s="7"/>
      <c r="AB93" s="7"/>
      <c r="AC93" s="7"/>
      <c r="AD93" s="1"/>
      <c r="AE93" s="6"/>
      <c r="AF93" s="6"/>
      <c r="AG93" s="6"/>
      <c r="AH93" s="7"/>
      <c r="AI93" s="7"/>
      <c r="AJ93" s="31"/>
    </row>
    <row r="94" spans="1:36" ht="17" thickBot="1" x14ac:dyDescent="0.25">
      <c r="B94" s="26"/>
      <c r="C94" s="24"/>
      <c r="D94" s="7"/>
      <c r="E94" s="35"/>
      <c r="F94" s="30"/>
      <c r="G94" s="40"/>
      <c r="H94" s="13"/>
      <c r="I94" s="13"/>
      <c r="J94" s="7"/>
      <c r="K94" s="7"/>
      <c r="L94" s="31"/>
      <c r="M94" s="6"/>
      <c r="N94" s="6"/>
      <c r="O94" s="6"/>
      <c r="P94" s="7"/>
      <c r="Q94" s="7"/>
      <c r="R94" s="32"/>
      <c r="S94" s="40"/>
      <c r="T94" s="13"/>
      <c r="U94" s="13"/>
      <c r="V94" s="7"/>
      <c r="W94" s="7"/>
      <c r="X94" s="31"/>
      <c r="Y94" s="6"/>
      <c r="Z94" s="7"/>
      <c r="AA94" s="7"/>
      <c r="AB94" s="7"/>
      <c r="AC94" s="7"/>
      <c r="AD94" s="1"/>
      <c r="AE94" s="6"/>
      <c r="AF94" s="6"/>
      <c r="AG94" s="6"/>
      <c r="AH94" s="7"/>
      <c r="AI94" s="7"/>
      <c r="AJ94" s="31"/>
    </row>
    <row r="95" spans="1:36" ht="17" thickBot="1" x14ac:dyDescent="0.25">
      <c r="A95" t="s">
        <v>20</v>
      </c>
      <c r="B95" s="29"/>
      <c r="C95" s="14">
        <v>43567</v>
      </c>
      <c r="D95" s="12">
        <v>0</v>
      </c>
      <c r="E95" s="35">
        <v>1020</v>
      </c>
      <c r="F95" s="30">
        <v>32</v>
      </c>
      <c r="G95" s="36">
        <v>0</v>
      </c>
      <c r="H95" s="15">
        <v>0</v>
      </c>
      <c r="I95" s="15">
        <v>0</v>
      </c>
      <c r="J95" s="15">
        <f t="shared" si="29"/>
        <v>0</v>
      </c>
      <c r="K95" s="15">
        <f t="shared" si="30"/>
        <v>0</v>
      </c>
      <c r="L95" s="31">
        <f>J95</f>
        <v>0</v>
      </c>
      <c r="M95" s="17">
        <f t="shared" si="31"/>
        <v>0</v>
      </c>
      <c r="N95" s="17">
        <f t="shared" si="32"/>
        <v>0</v>
      </c>
      <c r="O95" s="17">
        <f t="shared" si="33"/>
        <v>0</v>
      </c>
      <c r="P95" s="15">
        <f t="shared" si="48"/>
        <v>0</v>
      </c>
      <c r="Q95" s="15">
        <f t="shared" si="34"/>
        <v>0</v>
      </c>
      <c r="R95" s="32">
        <f t="shared" ref="R95" si="50">P95</f>
        <v>0</v>
      </c>
      <c r="S95" s="17">
        <v>0</v>
      </c>
      <c r="T95" s="15">
        <v>0</v>
      </c>
      <c r="U95" s="15">
        <v>0</v>
      </c>
      <c r="V95" s="15">
        <f>AVERAGE(S95:U95)</f>
        <v>0</v>
      </c>
      <c r="W95" s="15">
        <f>STDEV(S95:U95)</f>
        <v>0</v>
      </c>
      <c r="X95" s="32">
        <v>0</v>
      </c>
      <c r="Y95" s="17">
        <f t="shared" si="28"/>
        <v>0</v>
      </c>
      <c r="Z95" s="15">
        <f t="shared" si="28"/>
        <v>0</v>
      </c>
      <c r="AA95" s="15">
        <f t="shared" si="28"/>
        <v>0</v>
      </c>
      <c r="AB95" s="15">
        <f t="shared" si="35"/>
        <v>0</v>
      </c>
      <c r="AC95" s="15">
        <f t="shared" si="36"/>
        <v>0</v>
      </c>
      <c r="AD95" s="1">
        <f>AB95</f>
        <v>0</v>
      </c>
      <c r="AE95" s="17">
        <f t="shared" si="37"/>
        <v>0</v>
      </c>
      <c r="AF95" s="17">
        <f t="shared" si="38"/>
        <v>0</v>
      </c>
      <c r="AG95" s="17">
        <f t="shared" si="39"/>
        <v>0</v>
      </c>
      <c r="AH95" s="15">
        <f t="shared" si="40"/>
        <v>0</v>
      </c>
      <c r="AI95" s="15">
        <f t="shared" si="41"/>
        <v>0</v>
      </c>
      <c r="AJ95" s="31">
        <f>AH95</f>
        <v>0</v>
      </c>
    </row>
    <row r="96" spans="1:36" ht="17" thickBot="1" x14ac:dyDescent="0.25">
      <c r="B96" s="29"/>
      <c r="C96" s="14">
        <v>43570</v>
      </c>
      <c r="D96" s="12">
        <v>3</v>
      </c>
      <c r="E96" s="35">
        <v>1020</v>
      </c>
      <c r="F96" s="30">
        <v>32</v>
      </c>
      <c r="G96" s="38">
        <v>0</v>
      </c>
      <c r="H96" s="12">
        <v>0</v>
      </c>
      <c r="I96" s="12">
        <v>402</v>
      </c>
      <c r="J96" s="12">
        <f t="shared" si="29"/>
        <v>134</v>
      </c>
      <c r="K96" s="12">
        <f t="shared" si="30"/>
        <v>232.09480821422954</v>
      </c>
      <c r="L96" s="31">
        <f t="shared" si="42"/>
        <v>134</v>
      </c>
      <c r="M96" s="18">
        <f t="shared" si="31"/>
        <v>0</v>
      </c>
      <c r="N96" s="18">
        <f t="shared" si="32"/>
        <v>0</v>
      </c>
      <c r="O96" s="18">
        <f t="shared" si="33"/>
        <v>482.94810145140008</v>
      </c>
      <c r="P96" s="12">
        <f t="shared" si="48"/>
        <v>160.98270048380002</v>
      </c>
      <c r="Q96" s="12">
        <f t="shared" si="34"/>
        <v>278.83021637758458</v>
      </c>
      <c r="R96" s="32">
        <f>R95+P96</f>
        <v>160.98270048380002</v>
      </c>
      <c r="S96" s="18">
        <v>0</v>
      </c>
      <c r="T96" s="12">
        <v>0</v>
      </c>
      <c r="U96" s="12">
        <v>0</v>
      </c>
      <c r="V96" s="12">
        <f t="shared" si="49"/>
        <v>0</v>
      </c>
      <c r="W96" s="12">
        <f t="shared" si="43"/>
        <v>0</v>
      </c>
      <c r="X96" s="31">
        <f t="shared" si="44"/>
        <v>0</v>
      </c>
      <c r="Y96" s="18">
        <f t="shared" si="28"/>
        <v>0</v>
      </c>
      <c r="Z96" s="12">
        <f t="shared" si="28"/>
        <v>0</v>
      </c>
      <c r="AA96" s="12">
        <f t="shared" si="28"/>
        <v>0</v>
      </c>
      <c r="AB96" s="12">
        <f t="shared" si="35"/>
        <v>0</v>
      </c>
      <c r="AC96" s="12">
        <f t="shared" si="36"/>
        <v>0</v>
      </c>
      <c r="AD96" s="1">
        <f t="shared" si="45"/>
        <v>0</v>
      </c>
      <c r="AE96" s="18">
        <f t="shared" si="37"/>
        <v>0</v>
      </c>
      <c r="AF96" s="18">
        <f t="shared" si="38"/>
        <v>0</v>
      </c>
      <c r="AG96" s="18">
        <f t="shared" si="39"/>
        <v>0</v>
      </c>
      <c r="AH96" s="12">
        <f t="shared" si="40"/>
        <v>0</v>
      </c>
      <c r="AI96" s="12">
        <f t="shared" si="41"/>
        <v>0</v>
      </c>
      <c r="AJ96" s="31">
        <f t="shared" si="46"/>
        <v>0</v>
      </c>
    </row>
    <row r="97" spans="2:36" ht="17" thickBot="1" x14ac:dyDescent="0.25">
      <c r="B97" s="29"/>
      <c r="C97" s="14">
        <v>43574</v>
      </c>
      <c r="D97" s="12">
        <v>7</v>
      </c>
      <c r="E97" s="35">
        <v>1020</v>
      </c>
      <c r="F97" s="30">
        <v>32</v>
      </c>
      <c r="G97" s="38">
        <v>0</v>
      </c>
      <c r="H97" s="12">
        <v>0</v>
      </c>
      <c r="I97" s="12">
        <v>450</v>
      </c>
      <c r="J97" s="12">
        <f t="shared" si="29"/>
        <v>150</v>
      </c>
      <c r="K97" s="12">
        <f t="shared" si="30"/>
        <v>259.8076211353316</v>
      </c>
      <c r="L97" s="31">
        <f t="shared" si="42"/>
        <v>284</v>
      </c>
      <c r="M97" s="18">
        <f t="shared" si="31"/>
        <v>0</v>
      </c>
      <c r="N97" s="18">
        <f t="shared" si="32"/>
        <v>0</v>
      </c>
      <c r="O97" s="18">
        <f t="shared" si="33"/>
        <v>540.61354640082095</v>
      </c>
      <c r="P97" s="12">
        <f t="shared" si="48"/>
        <v>180.20451546694031</v>
      </c>
      <c r="Q97" s="12">
        <f t="shared" si="34"/>
        <v>312.12337654207221</v>
      </c>
      <c r="R97" s="32">
        <f t="shared" ref="R97:R117" si="51">R96+P97</f>
        <v>341.18721595074032</v>
      </c>
      <c r="S97" s="18">
        <v>42.1</v>
      </c>
      <c r="T97" s="12">
        <v>3.3</v>
      </c>
      <c r="U97" s="12">
        <v>39.799999999999997</v>
      </c>
      <c r="V97" s="12">
        <f t="shared" si="49"/>
        <v>28.399999999999995</v>
      </c>
      <c r="W97" s="12">
        <f t="shared" si="43"/>
        <v>21.767636527652705</v>
      </c>
      <c r="X97" s="31">
        <f t="shared" si="44"/>
        <v>28.399999999999995</v>
      </c>
      <c r="Y97" s="18">
        <f t="shared" si="28"/>
        <v>0</v>
      </c>
      <c r="Z97" s="12">
        <f t="shared" si="28"/>
        <v>0</v>
      </c>
      <c r="AA97" s="12">
        <f t="shared" si="28"/>
        <v>179.1</v>
      </c>
      <c r="AB97" s="12">
        <f t="shared" si="35"/>
        <v>59.699999999999996</v>
      </c>
      <c r="AC97" s="12">
        <f t="shared" si="36"/>
        <v>103.40343321186198</v>
      </c>
      <c r="AD97" s="1">
        <f t="shared" si="45"/>
        <v>59.699999999999996</v>
      </c>
      <c r="AE97" s="18">
        <f t="shared" si="37"/>
        <v>0</v>
      </c>
      <c r="AF97" s="18">
        <f t="shared" si="38"/>
        <v>0</v>
      </c>
      <c r="AG97" s="18">
        <f t="shared" si="39"/>
        <v>215.16419146752676</v>
      </c>
      <c r="AH97" s="12">
        <f t="shared" si="40"/>
        <v>71.721397155842254</v>
      </c>
      <c r="AI97" s="12">
        <f t="shared" si="41"/>
        <v>124.22510386374475</v>
      </c>
      <c r="AJ97" s="31">
        <f t="shared" si="46"/>
        <v>71.721397155842254</v>
      </c>
    </row>
    <row r="98" spans="2:36" ht="17" thickBot="1" x14ac:dyDescent="0.25">
      <c r="B98" s="29"/>
      <c r="C98" s="14">
        <v>43577</v>
      </c>
      <c r="D98" s="12">
        <v>10</v>
      </c>
      <c r="E98" s="35">
        <v>1020</v>
      </c>
      <c r="F98" s="30">
        <v>32</v>
      </c>
      <c r="G98" s="38">
        <v>454</v>
      </c>
      <c r="H98" s="12">
        <v>508</v>
      </c>
      <c r="I98" s="12">
        <v>590</v>
      </c>
      <c r="J98" s="12">
        <f t="shared" si="29"/>
        <v>517.33333333333337</v>
      </c>
      <c r="K98" s="12">
        <f t="shared" si="30"/>
        <v>68.478707152904931</v>
      </c>
      <c r="L98" s="31">
        <f t="shared" si="42"/>
        <v>801.33333333333337</v>
      </c>
      <c r="M98" s="18">
        <f t="shared" si="31"/>
        <v>545.41900014660609</v>
      </c>
      <c r="N98" s="18">
        <f t="shared" si="32"/>
        <v>610.29262571470463</v>
      </c>
      <c r="O98" s="18">
        <f t="shared" si="33"/>
        <v>708.8044275032986</v>
      </c>
      <c r="P98" s="12">
        <f t="shared" si="48"/>
        <v>621.50535112153648</v>
      </c>
      <c r="Q98" s="12">
        <f t="shared" si="34"/>
        <v>82.267814948611274</v>
      </c>
      <c r="R98" s="32">
        <f t="shared" si="51"/>
        <v>962.6925670722768</v>
      </c>
      <c r="S98" s="18">
        <v>0</v>
      </c>
      <c r="T98" s="12">
        <v>0</v>
      </c>
      <c r="U98" s="12">
        <v>0</v>
      </c>
      <c r="V98" s="12">
        <f t="shared" si="49"/>
        <v>0</v>
      </c>
      <c r="W98" s="12">
        <f t="shared" si="43"/>
        <v>0</v>
      </c>
      <c r="X98" s="31">
        <f t="shared" si="44"/>
        <v>28.399999999999995</v>
      </c>
      <c r="Y98" s="18">
        <f t="shared" si="28"/>
        <v>0</v>
      </c>
      <c r="Z98" s="12">
        <f t="shared" si="28"/>
        <v>0</v>
      </c>
      <c r="AA98" s="12">
        <f t="shared" si="28"/>
        <v>0</v>
      </c>
      <c r="AB98" s="12">
        <f t="shared" si="35"/>
        <v>0</v>
      </c>
      <c r="AC98" s="12">
        <f t="shared" si="36"/>
        <v>0</v>
      </c>
      <c r="AD98" s="1">
        <f t="shared" si="45"/>
        <v>59.699999999999996</v>
      </c>
      <c r="AE98" s="18">
        <f t="shared" si="37"/>
        <v>0</v>
      </c>
      <c r="AF98" s="18">
        <f t="shared" si="38"/>
        <v>0</v>
      </c>
      <c r="AG98" s="18">
        <f t="shared" si="39"/>
        <v>0</v>
      </c>
      <c r="AH98" s="12">
        <f t="shared" si="40"/>
        <v>0</v>
      </c>
      <c r="AI98" s="12">
        <f t="shared" si="41"/>
        <v>0</v>
      </c>
      <c r="AJ98" s="31">
        <f t="shared" si="46"/>
        <v>71.721397155842254</v>
      </c>
    </row>
    <row r="99" spans="2:36" ht="17" thickBot="1" x14ac:dyDescent="0.25">
      <c r="B99" s="29"/>
      <c r="C99" s="14">
        <v>43579</v>
      </c>
      <c r="D99" s="12">
        <v>12</v>
      </c>
      <c r="E99" s="35">
        <v>1020</v>
      </c>
      <c r="F99" s="30">
        <v>32</v>
      </c>
      <c r="G99" s="38">
        <v>454</v>
      </c>
      <c r="H99" s="12">
        <v>42</v>
      </c>
      <c r="I99" s="12">
        <v>514</v>
      </c>
      <c r="J99" s="12">
        <f t="shared" si="29"/>
        <v>336.66666666666669</v>
      </c>
      <c r="K99" s="12">
        <f t="shared" si="30"/>
        <v>256.94616816238641</v>
      </c>
      <c r="L99" s="31">
        <f t="shared" si="42"/>
        <v>1138</v>
      </c>
      <c r="M99" s="18">
        <f t="shared" si="31"/>
        <v>545.41900014660609</v>
      </c>
      <c r="N99" s="18">
        <f t="shared" si="32"/>
        <v>50.457264330743293</v>
      </c>
      <c r="O99" s="18">
        <f t="shared" si="33"/>
        <v>617.50080633338223</v>
      </c>
      <c r="P99" s="12">
        <f t="shared" si="48"/>
        <v>404.45902360357724</v>
      </c>
      <c r="Q99" s="12">
        <f t="shared" si="34"/>
        <v>308.68573156526526</v>
      </c>
      <c r="R99" s="32">
        <f t="shared" si="51"/>
        <v>1367.1515906758541</v>
      </c>
      <c r="S99" s="18">
        <v>0</v>
      </c>
      <c r="T99" s="12">
        <v>0</v>
      </c>
      <c r="U99" s="12">
        <v>0</v>
      </c>
      <c r="V99" s="12">
        <f t="shared" si="49"/>
        <v>0</v>
      </c>
      <c r="W99" s="12">
        <f t="shared" si="43"/>
        <v>0</v>
      </c>
      <c r="X99" s="31">
        <f t="shared" si="44"/>
        <v>28.399999999999995</v>
      </c>
      <c r="Y99" s="18">
        <f t="shared" si="28"/>
        <v>0</v>
      </c>
      <c r="Z99" s="12">
        <f t="shared" si="28"/>
        <v>0</v>
      </c>
      <c r="AA99" s="12">
        <f t="shared" si="28"/>
        <v>0</v>
      </c>
      <c r="AB99" s="12">
        <f t="shared" si="35"/>
        <v>0</v>
      </c>
      <c r="AC99" s="12">
        <f t="shared" si="36"/>
        <v>0</v>
      </c>
      <c r="AD99" s="1">
        <f t="shared" si="45"/>
        <v>59.699999999999996</v>
      </c>
      <c r="AE99" s="18">
        <f t="shared" si="37"/>
        <v>0</v>
      </c>
      <c r="AF99" s="18">
        <f t="shared" si="38"/>
        <v>0</v>
      </c>
      <c r="AG99" s="18">
        <f t="shared" si="39"/>
        <v>0</v>
      </c>
      <c r="AH99" s="12">
        <f t="shared" si="40"/>
        <v>0</v>
      </c>
      <c r="AI99" s="12">
        <f t="shared" si="41"/>
        <v>0</v>
      </c>
      <c r="AJ99" s="31">
        <f t="shared" si="46"/>
        <v>71.721397155842254</v>
      </c>
    </row>
    <row r="100" spans="2:36" ht="17" thickBot="1" x14ac:dyDescent="0.25">
      <c r="B100" s="29"/>
      <c r="C100" s="14">
        <v>43581</v>
      </c>
      <c r="D100" s="12">
        <v>14</v>
      </c>
      <c r="E100" s="35">
        <v>1020</v>
      </c>
      <c r="F100" s="30">
        <v>32</v>
      </c>
      <c r="G100" s="38">
        <v>494</v>
      </c>
      <c r="H100" s="12">
        <v>0</v>
      </c>
      <c r="I100" s="12">
        <v>630</v>
      </c>
      <c r="J100" s="12">
        <f t="shared" si="29"/>
        <v>374.66666666666669</v>
      </c>
      <c r="K100" s="12">
        <f t="shared" si="30"/>
        <v>331.51973294712542</v>
      </c>
      <c r="L100" s="31">
        <f t="shared" si="42"/>
        <v>1512.6666666666667</v>
      </c>
      <c r="M100" s="18">
        <f t="shared" si="31"/>
        <v>593.47353760445674</v>
      </c>
      <c r="N100" s="18">
        <f t="shared" si="32"/>
        <v>0</v>
      </c>
      <c r="O100" s="18">
        <f t="shared" si="33"/>
        <v>756.85896496114947</v>
      </c>
      <c r="P100" s="12">
        <f t="shared" si="48"/>
        <v>450.11083418853542</v>
      </c>
      <c r="Q100" s="12">
        <f t="shared" si="34"/>
        <v>398.27568562310785</v>
      </c>
      <c r="R100" s="32">
        <f t="shared" si="51"/>
        <v>1817.2624248643895</v>
      </c>
      <c r="S100" s="18">
        <v>50.5</v>
      </c>
      <c r="T100" s="12">
        <v>5.7</v>
      </c>
      <c r="U100" s="12">
        <v>54.2</v>
      </c>
      <c r="V100" s="12">
        <f t="shared" si="49"/>
        <v>36.800000000000004</v>
      </c>
      <c r="W100" s="12">
        <f t="shared" si="43"/>
        <v>26.996851668296429</v>
      </c>
      <c r="X100" s="31">
        <f t="shared" si="44"/>
        <v>65.2</v>
      </c>
      <c r="Y100" s="18">
        <f t="shared" si="28"/>
        <v>249.47</v>
      </c>
      <c r="Z100" s="12">
        <f t="shared" si="28"/>
        <v>0</v>
      </c>
      <c r="AA100" s="12">
        <f t="shared" si="28"/>
        <v>341.46</v>
      </c>
      <c r="AB100" s="12">
        <f t="shared" si="35"/>
        <v>196.97666666666666</v>
      </c>
      <c r="AC100" s="12">
        <f t="shared" si="36"/>
        <v>176.6787916908346</v>
      </c>
      <c r="AD100" s="1">
        <f t="shared" si="45"/>
        <v>256.67666666666668</v>
      </c>
      <c r="AE100" s="18">
        <f t="shared" si="37"/>
        <v>299.70413649025073</v>
      </c>
      <c r="AF100" s="18">
        <f t="shared" si="38"/>
        <v>0</v>
      </c>
      <c r="AG100" s="18">
        <f t="shared" si="39"/>
        <v>410.21755900894294</v>
      </c>
      <c r="AH100" s="12">
        <f t="shared" si="40"/>
        <v>236.64056516639789</v>
      </c>
      <c r="AI100" s="12">
        <f t="shared" si="41"/>
        <v>212.25544033287554</v>
      </c>
      <c r="AJ100" s="31">
        <f t="shared" si="46"/>
        <v>308.36196232224017</v>
      </c>
    </row>
    <row r="101" spans="2:36" ht="17" thickBot="1" x14ac:dyDescent="0.25">
      <c r="B101" s="29"/>
      <c r="C101" s="14">
        <v>43584</v>
      </c>
      <c r="D101" s="12">
        <v>17</v>
      </c>
      <c r="E101" s="35">
        <v>1020</v>
      </c>
      <c r="F101" s="30">
        <v>32</v>
      </c>
      <c r="G101" s="38">
        <v>370</v>
      </c>
      <c r="H101" s="12">
        <v>0</v>
      </c>
      <c r="I101" s="12">
        <v>476</v>
      </c>
      <c r="J101" s="12">
        <f t="shared" si="29"/>
        <v>282</v>
      </c>
      <c r="K101" s="12">
        <f t="shared" si="30"/>
        <v>249.90398156091871</v>
      </c>
      <c r="L101" s="31">
        <f t="shared" si="42"/>
        <v>1794.6666666666667</v>
      </c>
      <c r="M101" s="18">
        <f t="shared" si="31"/>
        <v>444.5044714851195</v>
      </c>
      <c r="N101" s="18">
        <f t="shared" si="32"/>
        <v>0</v>
      </c>
      <c r="O101" s="18">
        <f t="shared" si="33"/>
        <v>571.84899574842404</v>
      </c>
      <c r="P101" s="12">
        <f t="shared" si="48"/>
        <v>338.78448907784787</v>
      </c>
      <c r="Q101" s="12">
        <f t="shared" si="34"/>
        <v>300.22550606963034</v>
      </c>
      <c r="R101" s="32">
        <f t="shared" si="51"/>
        <v>2156.0469139422376</v>
      </c>
      <c r="S101" s="18">
        <v>52.7</v>
      </c>
      <c r="T101" s="12">
        <v>32.700000000000003</v>
      </c>
      <c r="U101" s="12">
        <v>10.199999999999999</v>
      </c>
      <c r="V101" s="12">
        <f t="shared" si="49"/>
        <v>31.866666666666671</v>
      </c>
      <c r="W101" s="12">
        <f t="shared" si="43"/>
        <v>21.262251370288453</v>
      </c>
      <c r="X101" s="31">
        <f t="shared" si="44"/>
        <v>97.066666666666677</v>
      </c>
      <c r="Y101" s="18">
        <f t="shared" si="28"/>
        <v>194.99</v>
      </c>
      <c r="Z101" s="12">
        <f t="shared" si="28"/>
        <v>0</v>
      </c>
      <c r="AA101" s="12">
        <f t="shared" si="28"/>
        <v>48.552</v>
      </c>
      <c r="AB101" s="12">
        <f t="shared" si="35"/>
        <v>81.180666666666667</v>
      </c>
      <c r="AC101" s="12">
        <f t="shared" si="36"/>
        <v>101.50737629026442</v>
      </c>
      <c r="AD101" s="1">
        <f t="shared" si="45"/>
        <v>337.85733333333337</v>
      </c>
      <c r="AE101" s="18">
        <f t="shared" si="37"/>
        <v>234.25385647265799</v>
      </c>
      <c r="AF101" s="18">
        <f t="shared" si="38"/>
        <v>0</v>
      </c>
      <c r="AG101" s="18">
        <f t="shared" si="39"/>
        <v>58.328597566339248</v>
      </c>
      <c r="AH101" s="12">
        <f t="shared" si="40"/>
        <v>97.527484679665747</v>
      </c>
      <c r="AI101" s="12">
        <f t="shared" si="41"/>
        <v>121.94725040471658</v>
      </c>
      <c r="AJ101" s="31">
        <f t="shared" si="46"/>
        <v>405.88944700190592</v>
      </c>
    </row>
    <row r="102" spans="2:36" ht="17" thickBot="1" x14ac:dyDescent="0.25">
      <c r="B102" s="29"/>
      <c r="C102" s="14">
        <v>43587</v>
      </c>
      <c r="D102" s="12">
        <v>20</v>
      </c>
      <c r="E102" s="35">
        <v>1020</v>
      </c>
      <c r="F102" s="30">
        <v>32</v>
      </c>
      <c r="G102" s="38">
        <v>426</v>
      </c>
      <c r="H102" s="12">
        <v>0</v>
      </c>
      <c r="I102" s="12">
        <v>582</v>
      </c>
      <c r="J102" s="12">
        <f t="shared" si="29"/>
        <v>336</v>
      </c>
      <c r="K102" s="12">
        <f t="shared" si="30"/>
        <v>301.2573650551966</v>
      </c>
      <c r="L102" s="31">
        <f t="shared" si="42"/>
        <v>2130.666666666667</v>
      </c>
      <c r="M102" s="18">
        <f t="shared" si="31"/>
        <v>511.78082392611054</v>
      </c>
      <c r="N102" s="18">
        <f t="shared" si="32"/>
        <v>0</v>
      </c>
      <c r="O102" s="18">
        <f t="shared" si="33"/>
        <v>699.19352001172854</v>
      </c>
      <c r="P102" s="12">
        <f t="shared" si="48"/>
        <v>403.65811464594634</v>
      </c>
      <c r="Q102" s="12">
        <f t="shared" si="34"/>
        <v>361.91958333745924</v>
      </c>
      <c r="R102" s="32">
        <f t="shared" si="51"/>
        <v>2559.7050285881837</v>
      </c>
      <c r="S102" s="18">
        <v>55.5</v>
      </c>
      <c r="T102" s="12">
        <v>45.7</v>
      </c>
      <c r="U102" s="12">
        <v>2.2999999999999998</v>
      </c>
      <c r="V102" s="12">
        <f t="shared" si="49"/>
        <v>34.5</v>
      </c>
      <c r="W102" s="12">
        <f t="shared" si="43"/>
        <v>28.313247782619356</v>
      </c>
      <c r="X102" s="31">
        <f t="shared" si="44"/>
        <v>131.56666666666666</v>
      </c>
      <c r="Y102" s="18">
        <f t="shared" si="28"/>
        <v>236.43</v>
      </c>
      <c r="Z102" s="12">
        <f t="shared" si="28"/>
        <v>0</v>
      </c>
      <c r="AA102" s="12">
        <f t="shared" si="28"/>
        <v>13.385999999999999</v>
      </c>
      <c r="AB102" s="12">
        <f t="shared" si="35"/>
        <v>83.272000000000006</v>
      </c>
      <c r="AC102" s="12">
        <f t="shared" si="36"/>
        <v>132.80747709372392</v>
      </c>
      <c r="AD102" s="1">
        <f t="shared" si="45"/>
        <v>421.12933333333336</v>
      </c>
      <c r="AE102" s="18">
        <f t="shared" si="37"/>
        <v>284.03835727899133</v>
      </c>
      <c r="AF102" s="18">
        <f t="shared" si="38"/>
        <v>0</v>
      </c>
      <c r="AG102" s="18">
        <f t="shared" si="39"/>
        <v>16.081450960269756</v>
      </c>
      <c r="AH102" s="12">
        <f t="shared" si="40"/>
        <v>100.0399360797537</v>
      </c>
      <c r="AI102" s="12">
        <f t="shared" si="41"/>
        <v>159.55004706707524</v>
      </c>
      <c r="AJ102" s="31">
        <f t="shared" si="46"/>
        <v>505.92938308165964</v>
      </c>
    </row>
    <row r="103" spans="2:36" ht="17" thickBot="1" x14ac:dyDescent="0.25">
      <c r="B103" s="29"/>
      <c r="C103" s="14">
        <v>43589</v>
      </c>
      <c r="D103" s="12">
        <v>22</v>
      </c>
      <c r="E103" s="35">
        <v>1020</v>
      </c>
      <c r="F103" s="30">
        <v>32</v>
      </c>
      <c r="G103" s="38">
        <v>410</v>
      </c>
      <c r="H103" s="12">
        <v>0</v>
      </c>
      <c r="I103" s="12">
        <v>550</v>
      </c>
      <c r="J103" s="12">
        <f t="shared" si="29"/>
        <v>320</v>
      </c>
      <c r="K103" s="12">
        <f t="shared" si="30"/>
        <v>285.83211855912901</v>
      </c>
      <c r="L103" s="31">
        <f t="shared" si="42"/>
        <v>2450.666666666667</v>
      </c>
      <c r="M103" s="18">
        <f t="shared" si="31"/>
        <v>492.55900894297025</v>
      </c>
      <c r="N103" s="18">
        <f t="shared" si="32"/>
        <v>0</v>
      </c>
      <c r="O103" s="18">
        <f t="shared" si="33"/>
        <v>660.74989004544796</v>
      </c>
      <c r="P103" s="12">
        <f t="shared" si="48"/>
        <v>384.43629966280605</v>
      </c>
      <c r="Q103" s="12">
        <f t="shared" si="34"/>
        <v>343.3882561989127</v>
      </c>
      <c r="R103" s="32">
        <f t="shared" si="51"/>
        <v>2944.1413282509898</v>
      </c>
      <c r="S103" s="18">
        <v>59.2</v>
      </c>
      <c r="T103" s="12">
        <v>7.2</v>
      </c>
      <c r="U103" s="12">
        <v>61</v>
      </c>
      <c r="V103" s="12">
        <f t="shared" si="49"/>
        <v>42.466666666666669</v>
      </c>
      <c r="W103" s="12">
        <f t="shared" si="43"/>
        <v>30.555086865092253</v>
      </c>
      <c r="X103" s="31">
        <f t="shared" si="44"/>
        <v>174.03333333333333</v>
      </c>
      <c r="Y103" s="18">
        <f t="shared" si="28"/>
        <v>242.72</v>
      </c>
      <c r="Z103" s="12">
        <f t="shared" si="28"/>
        <v>0</v>
      </c>
      <c r="AA103" s="12">
        <f t="shared" si="28"/>
        <v>335.5</v>
      </c>
      <c r="AB103" s="12">
        <f t="shared" si="35"/>
        <v>192.74</v>
      </c>
      <c r="AC103" s="12">
        <f t="shared" si="36"/>
        <v>173.24422876390423</v>
      </c>
      <c r="AD103" s="1">
        <f t="shared" si="45"/>
        <v>613.86933333333332</v>
      </c>
      <c r="AE103" s="18">
        <f t="shared" si="37"/>
        <v>291.59493329423839</v>
      </c>
      <c r="AF103" s="18">
        <f t="shared" si="38"/>
        <v>0</v>
      </c>
      <c r="AG103" s="18">
        <f t="shared" si="39"/>
        <v>403.0574329277232</v>
      </c>
      <c r="AH103" s="12">
        <f t="shared" si="40"/>
        <v>231.55078874065384</v>
      </c>
      <c r="AI103" s="12">
        <f t="shared" si="41"/>
        <v>208.12928201228763</v>
      </c>
      <c r="AJ103" s="31">
        <f t="shared" si="46"/>
        <v>737.48017182231342</v>
      </c>
    </row>
    <row r="104" spans="2:36" ht="17" thickBot="1" x14ac:dyDescent="0.25">
      <c r="B104" s="29"/>
      <c r="C104" s="14">
        <v>43591</v>
      </c>
      <c r="D104" s="12">
        <v>24</v>
      </c>
      <c r="E104" s="35">
        <v>1020</v>
      </c>
      <c r="F104" s="30">
        <v>32</v>
      </c>
      <c r="G104" s="38">
        <v>528</v>
      </c>
      <c r="H104" s="12">
        <v>0</v>
      </c>
      <c r="I104" s="12">
        <v>610</v>
      </c>
      <c r="J104" s="12">
        <f t="shared" si="29"/>
        <v>379.33333333333331</v>
      </c>
      <c r="K104" s="12">
        <f t="shared" si="30"/>
        <v>331.06092087912361</v>
      </c>
      <c r="L104" s="31">
        <f t="shared" si="42"/>
        <v>2830.0000000000005</v>
      </c>
      <c r="M104" s="18">
        <f t="shared" si="31"/>
        <v>634.31989444363001</v>
      </c>
      <c r="N104" s="18">
        <f t="shared" si="32"/>
        <v>0</v>
      </c>
      <c r="O104" s="18">
        <f t="shared" si="33"/>
        <v>732.83169623222409</v>
      </c>
      <c r="P104" s="12">
        <f t="shared" si="48"/>
        <v>455.71719689195135</v>
      </c>
      <c r="Q104" s="12">
        <f t="shared" si="34"/>
        <v>397.72448558041032</v>
      </c>
      <c r="R104" s="32">
        <f t="shared" si="51"/>
        <v>3399.8585251429413</v>
      </c>
      <c r="S104" s="18">
        <v>59.5</v>
      </c>
      <c r="T104" s="12">
        <v>26.8</v>
      </c>
      <c r="U104" s="12">
        <v>58.1</v>
      </c>
      <c r="V104" s="12">
        <f t="shared" si="49"/>
        <v>48.133333333333333</v>
      </c>
      <c r="W104" s="12">
        <f t="shared" si="43"/>
        <v>18.488464872274637</v>
      </c>
      <c r="X104" s="31">
        <f t="shared" si="44"/>
        <v>222.16666666666666</v>
      </c>
      <c r="Y104" s="18">
        <f t="shared" si="28"/>
        <v>314.16000000000003</v>
      </c>
      <c r="Z104" s="12">
        <f t="shared" si="28"/>
        <v>0</v>
      </c>
      <c r="AA104" s="12">
        <f t="shared" si="28"/>
        <v>354.41</v>
      </c>
      <c r="AB104" s="12">
        <f t="shared" si="35"/>
        <v>222.85666666666668</v>
      </c>
      <c r="AC104" s="12">
        <f t="shared" si="36"/>
        <v>194.04596371306809</v>
      </c>
      <c r="AD104" s="1">
        <f t="shared" si="45"/>
        <v>836.726</v>
      </c>
      <c r="AE104" s="18">
        <f t="shared" si="37"/>
        <v>377.42033719395988</v>
      </c>
      <c r="AF104" s="18">
        <f t="shared" si="38"/>
        <v>0</v>
      </c>
      <c r="AG104" s="18">
        <f t="shared" si="39"/>
        <v>425.77521551092218</v>
      </c>
      <c r="AH104" s="12">
        <f t="shared" si="40"/>
        <v>267.73185090162735</v>
      </c>
      <c r="AI104" s="12">
        <f t="shared" si="41"/>
        <v>233.11972579485945</v>
      </c>
      <c r="AJ104" s="31">
        <f t="shared" si="46"/>
        <v>1005.2120227239408</v>
      </c>
    </row>
    <row r="105" spans="2:36" ht="17" thickBot="1" x14ac:dyDescent="0.25">
      <c r="B105" s="29"/>
      <c r="C105" s="14">
        <v>43426</v>
      </c>
      <c r="D105" s="12">
        <v>26</v>
      </c>
      <c r="E105" s="35">
        <v>1020</v>
      </c>
      <c r="F105" s="30">
        <v>32</v>
      </c>
      <c r="G105" s="38">
        <v>0</v>
      </c>
      <c r="H105" s="12">
        <v>0</v>
      </c>
      <c r="I105" s="12">
        <v>0</v>
      </c>
      <c r="J105" s="12">
        <f t="shared" si="29"/>
        <v>0</v>
      </c>
      <c r="K105" s="12">
        <f t="shared" si="30"/>
        <v>0</v>
      </c>
      <c r="L105" s="31">
        <f t="shared" si="42"/>
        <v>2830.0000000000005</v>
      </c>
      <c r="M105" s="18">
        <f t="shared" si="31"/>
        <v>0</v>
      </c>
      <c r="N105" s="18">
        <f t="shared" si="32"/>
        <v>0</v>
      </c>
      <c r="O105" s="18">
        <f t="shared" si="33"/>
        <v>0</v>
      </c>
      <c r="P105" s="12">
        <f t="shared" si="48"/>
        <v>0</v>
      </c>
      <c r="Q105" s="12">
        <f t="shared" si="34"/>
        <v>0</v>
      </c>
      <c r="R105" s="32">
        <f t="shared" si="51"/>
        <v>3399.8585251429413</v>
      </c>
      <c r="S105" s="38">
        <v>0</v>
      </c>
      <c r="T105" s="12">
        <v>0</v>
      </c>
      <c r="U105" s="12">
        <v>0</v>
      </c>
      <c r="V105" s="12">
        <f t="shared" si="49"/>
        <v>0</v>
      </c>
      <c r="W105" s="12">
        <f t="shared" si="43"/>
        <v>0</v>
      </c>
      <c r="X105" s="31">
        <f t="shared" si="44"/>
        <v>222.16666666666666</v>
      </c>
      <c r="Y105" s="18">
        <f t="shared" si="28"/>
        <v>0</v>
      </c>
      <c r="Z105" s="12">
        <f t="shared" si="28"/>
        <v>0</v>
      </c>
      <c r="AA105" s="12">
        <f t="shared" si="28"/>
        <v>0</v>
      </c>
      <c r="AB105" s="12">
        <f t="shared" si="35"/>
        <v>0</v>
      </c>
      <c r="AC105" s="12">
        <f t="shared" si="36"/>
        <v>0</v>
      </c>
      <c r="AD105" s="1">
        <f t="shared" si="45"/>
        <v>836.726</v>
      </c>
      <c r="AE105" s="18">
        <f t="shared" si="37"/>
        <v>0</v>
      </c>
      <c r="AF105" s="18">
        <f t="shared" si="38"/>
        <v>0</v>
      </c>
      <c r="AG105" s="18">
        <f t="shared" si="39"/>
        <v>0</v>
      </c>
      <c r="AH105" s="12">
        <f t="shared" si="40"/>
        <v>0</v>
      </c>
      <c r="AI105" s="12">
        <f t="shared" si="41"/>
        <v>0</v>
      </c>
      <c r="AJ105" s="31">
        <f t="shared" si="46"/>
        <v>1005.2120227239408</v>
      </c>
    </row>
    <row r="106" spans="2:36" ht="17" thickBot="1" x14ac:dyDescent="0.25">
      <c r="B106" s="29"/>
      <c r="C106" s="14">
        <v>43428</v>
      </c>
      <c r="D106" s="12">
        <v>28</v>
      </c>
      <c r="E106" s="35">
        <v>1020</v>
      </c>
      <c r="F106" s="30">
        <v>32</v>
      </c>
      <c r="G106" s="38">
        <v>0</v>
      </c>
      <c r="H106" s="12">
        <v>0</v>
      </c>
      <c r="I106" s="12">
        <v>0</v>
      </c>
      <c r="J106" s="12">
        <f t="shared" si="29"/>
        <v>0</v>
      </c>
      <c r="K106" s="12">
        <f t="shared" si="30"/>
        <v>0</v>
      </c>
      <c r="L106" s="31">
        <f t="shared" si="42"/>
        <v>2830.0000000000005</v>
      </c>
      <c r="M106" s="18">
        <f t="shared" si="31"/>
        <v>0</v>
      </c>
      <c r="N106" s="18">
        <f t="shared" si="32"/>
        <v>0</v>
      </c>
      <c r="O106" s="18">
        <f t="shared" si="33"/>
        <v>0</v>
      </c>
      <c r="P106" s="12">
        <f t="shared" si="48"/>
        <v>0</v>
      </c>
      <c r="Q106" s="12">
        <f t="shared" si="34"/>
        <v>0</v>
      </c>
      <c r="R106" s="32">
        <f t="shared" si="51"/>
        <v>3399.8585251429413</v>
      </c>
      <c r="S106" s="38">
        <v>0</v>
      </c>
      <c r="T106" s="12">
        <v>0</v>
      </c>
      <c r="U106" s="12">
        <v>0</v>
      </c>
      <c r="V106" s="12">
        <f t="shared" si="49"/>
        <v>0</v>
      </c>
      <c r="W106" s="12">
        <f t="shared" si="43"/>
        <v>0</v>
      </c>
      <c r="X106" s="31">
        <f t="shared" si="44"/>
        <v>222.16666666666666</v>
      </c>
      <c r="Y106" s="18">
        <f t="shared" si="28"/>
        <v>0</v>
      </c>
      <c r="Z106" s="12">
        <f t="shared" si="28"/>
        <v>0</v>
      </c>
      <c r="AA106" s="12">
        <f t="shared" si="28"/>
        <v>0</v>
      </c>
      <c r="AB106" s="12">
        <f t="shared" si="35"/>
        <v>0</v>
      </c>
      <c r="AC106" s="12">
        <f t="shared" si="36"/>
        <v>0</v>
      </c>
      <c r="AD106" s="1">
        <f t="shared" si="45"/>
        <v>836.726</v>
      </c>
      <c r="AE106" s="18">
        <f t="shared" si="37"/>
        <v>0</v>
      </c>
      <c r="AF106" s="18">
        <f t="shared" si="38"/>
        <v>0</v>
      </c>
      <c r="AG106" s="18">
        <f t="shared" si="39"/>
        <v>0</v>
      </c>
      <c r="AH106" s="12">
        <f t="shared" si="40"/>
        <v>0</v>
      </c>
      <c r="AI106" s="12">
        <f t="shared" si="41"/>
        <v>0</v>
      </c>
      <c r="AJ106" s="31">
        <f t="shared" si="46"/>
        <v>1005.2120227239408</v>
      </c>
    </row>
    <row r="107" spans="2:36" ht="17" thickBot="1" x14ac:dyDescent="0.25">
      <c r="B107" s="29"/>
      <c r="C107" s="14">
        <v>43430</v>
      </c>
      <c r="D107" s="12">
        <v>31</v>
      </c>
      <c r="E107" s="35">
        <v>1020</v>
      </c>
      <c r="F107" s="30">
        <v>32</v>
      </c>
      <c r="G107" s="38">
        <v>0</v>
      </c>
      <c r="H107" s="12">
        <v>0</v>
      </c>
      <c r="I107" s="12">
        <v>0</v>
      </c>
      <c r="J107" s="12">
        <f t="shared" si="29"/>
        <v>0</v>
      </c>
      <c r="K107" s="12">
        <f t="shared" si="30"/>
        <v>0</v>
      </c>
      <c r="L107" s="31">
        <f t="shared" si="42"/>
        <v>2830.0000000000005</v>
      </c>
      <c r="M107" s="18">
        <f t="shared" si="31"/>
        <v>0</v>
      </c>
      <c r="N107" s="18">
        <f t="shared" si="32"/>
        <v>0</v>
      </c>
      <c r="O107" s="18">
        <f t="shared" si="33"/>
        <v>0</v>
      </c>
      <c r="P107" s="12">
        <f t="shared" si="48"/>
        <v>0</v>
      </c>
      <c r="Q107" s="12">
        <f t="shared" si="34"/>
        <v>0</v>
      </c>
      <c r="R107" s="32">
        <f t="shared" si="51"/>
        <v>3399.8585251429413</v>
      </c>
      <c r="S107" s="38">
        <v>0</v>
      </c>
      <c r="T107" s="12">
        <v>0</v>
      </c>
      <c r="U107" s="12">
        <v>0</v>
      </c>
      <c r="V107" s="12">
        <f t="shared" si="49"/>
        <v>0</v>
      </c>
      <c r="W107" s="12">
        <f t="shared" si="43"/>
        <v>0</v>
      </c>
      <c r="X107" s="31">
        <f t="shared" si="44"/>
        <v>222.16666666666666</v>
      </c>
      <c r="Y107" s="18">
        <f t="shared" si="28"/>
        <v>0</v>
      </c>
      <c r="Z107" s="12">
        <f t="shared" si="28"/>
        <v>0</v>
      </c>
      <c r="AA107" s="12">
        <f t="shared" si="28"/>
        <v>0</v>
      </c>
      <c r="AB107" s="12">
        <f t="shared" si="35"/>
        <v>0</v>
      </c>
      <c r="AC107" s="12">
        <f t="shared" si="36"/>
        <v>0</v>
      </c>
      <c r="AD107" s="1">
        <f t="shared" si="45"/>
        <v>836.726</v>
      </c>
      <c r="AE107" s="18">
        <f t="shared" si="37"/>
        <v>0</v>
      </c>
      <c r="AF107" s="18">
        <f t="shared" si="38"/>
        <v>0</v>
      </c>
      <c r="AG107" s="18">
        <f t="shared" si="39"/>
        <v>0</v>
      </c>
      <c r="AH107" s="12">
        <f t="shared" si="40"/>
        <v>0</v>
      </c>
      <c r="AI107" s="12">
        <f t="shared" si="41"/>
        <v>0</v>
      </c>
      <c r="AJ107" s="31">
        <f t="shared" si="46"/>
        <v>1005.2120227239408</v>
      </c>
    </row>
    <row r="108" spans="2:36" ht="17" thickBot="1" x14ac:dyDescent="0.25">
      <c r="B108" s="29"/>
      <c r="C108" s="14">
        <v>43432</v>
      </c>
      <c r="D108" s="12">
        <v>33</v>
      </c>
      <c r="E108" s="35">
        <v>1020</v>
      </c>
      <c r="F108" s="30">
        <v>32</v>
      </c>
      <c r="G108" s="38">
        <v>0</v>
      </c>
      <c r="H108" s="12">
        <v>0</v>
      </c>
      <c r="I108" s="12">
        <v>0</v>
      </c>
      <c r="J108" s="12">
        <f t="shared" si="29"/>
        <v>0</v>
      </c>
      <c r="K108" s="12">
        <f t="shared" si="30"/>
        <v>0</v>
      </c>
      <c r="L108" s="31">
        <f t="shared" si="42"/>
        <v>2830.0000000000005</v>
      </c>
      <c r="M108" s="18">
        <f t="shared" si="31"/>
        <v>0</v>
      </c>
      <c r="N108" s="18">
        <f t="shared" si="32"/>
        <v>0</v>
      </c>
      <c r="O108" s="18">
        <f t="shared" si="33"/>
        <v>0</v>
      </c>
      <c r="P108" s="12">
        <f t="shared" si="48"/>
        <v>0</v>
      </c>
      <c r="Q108" s="12">
        <f t="shared" si="34"/>
        <v>0</v>
      </c>
      <c r="R108" s="32">
        <f t="shared" si="51"/>
        <v>3399.8585251429413</v>
      </c>
      <c r="S108" s="38">
        <v>0</v>
      </c>
      <c r="T108" s="12">
        <v>0</v>
      </c>
      <c r="U108" s="12">
        <v>0</v>
      </c>
      <c r="V108" s="12">
        <f t="shared" si="49"/>
        <v>0</v>
      </c>
      <c r="W108" s="12">
        <f t="shared" si="43"/>
        <v>0</v>
      </c>
      <c r="X108" s="31">
        <f t="shared" si="44"/>
        <v>222.16666666666666</v>
      </c>
      <c r="Y108" s="18">
        <f t="shared" si="28"/>
        <v>0</v>
      </c>
      <c r="Z108" s="12">
        <f t="shared" si="28"/>
        <v>0</v>
      </c>
      <c r="AA108" s="12">
        <f t="shared" si="28"/>
        <v>0</v>
      </c>
      <c r="AB108" s="12">
        <f t="shared" si="35"/>
        <v>0</v>
      </c>
      <c r="AC108" s="12">
        <f t="shared" si="36"/>
        <v>0</v>
      </c>
      <c r="AD108" s="1">
        <f t="shared" si="45"/>
        <v>836.726</v>
      </c>
      <c r="AE108" s="18">
        <f t="shared" si="37"/>
        <v>0</v>
      </c>
      <c r="AF108" s="18">
        <f t="shared" si="38"/>
        <v>0</v>
      </c>
      <c r="AG108" s="18">
        <f t="shared" si="39"/>
        <v>0</v>
      </c>
      <c r="AH108" s="12">
        <f t="shared" si="40"/>
        <v>0</v>
      </c>
      <c r="AI108" s="12">
        <f t="shared" si="41"/>
        <v>0</v>
      </c>
      <c r="AJ108" s="31">
        <f t="shared" si="46"/>
        <v>1005.2120227239408</v>
      </c>
    </row>
    <row r="109" spans="2:36" ht="17" thickBot="1" x14ac:dyDescent="0.25">
      <c r="B109" s="29"/>
      <c r="C109" s="14">
        <v>43434</v>
      </c>
      <c r="D109" s="12">
        <v>28</v>
      </c>
      <c r="E109" s="35">
        <v>1020</v>
      </c>
      <c r="F109" s="30">
        <v>32</v>
      </c>
      <c r="G109" s="38">
        <v>0</v>
      </c>
      <c r="H109" s="12">
        <v>0</v>
      </c>
      <c r="I109" s="12">
        <v>0</v>
      </c>
      <c r="J109" s="12">
        <f t="shared" si="29"/>
        <v>0</v>
      </c>
      <c r="K109" s="12">
        <f t="shared" si="30"/>
        <v>0</v>
      </c>
      <c r="L109" s="31">
        <f t="shared" si="42"/>
        <v>2830.0000000000005</v>
      </c>
      <c r="M109" s="18">
        <f t="shared" si="31"/>
        <v>0</v>
      </c>
      <c r="N109" s="18">
        <f t="shared" si="32"/>
        <v>0</v>
      </c>
      <c r="O109" s="18">
        <f t="shared" si="33"/>
        <v>0</v>
      </c>
      <c r="P109" s="12">
        <f t="shared" si="48"/>
        <v>0</v>
      </c>
      <c r="Q109" s="12">
        <f t="shared" si="34"/>
        <v>0</v>
      </c>
      <c r="R109" s="32">
        <f t="shared" si="51"/>
        <v>3399.8585251429413</v>
      </c>
      <c r="S109" s="38">
        <v>0</v>
      </c>
      <c r="T109" s="12">
        <v>0</v>
      </c>
      <c r="U109" s="12">
        <v>0</v>
      </c>
      <c r="V109" s="12">
        <f t="shared" si="49"/>
        <v>0</v>
      </c>
      <c r="W109" s="12">
        <f t="shared" si="43"/>
        <v>0</v>
      </c>
      <c r="X109" s="31">
        <f t="shared" si="44"/>
        <v>222.16666666666666</v>
      </c>
      <c r="Y109" s="18">
        <f t="shared" si="28"/>
        <v>0</v>
      </c>
      <c r="Z109" s="12">
        <f t="shared" si="28"/>
        <v>0</v>
      </c>
      <c r="AA109" s="12">
        <f t="shared" si="28"/>
        <v>0</v>
      </c>
      <c r="AB109" s="12">
        <f t="shared" si="35"/>
        <v>0</v>
      </c>
      <c r="AC109" s="12">
        <f t="shared" si="36"/>
        <v>0</v>
      </c>
      <c r="AD109" s="1">
        <f t="shared" si="45"/>
        <v>836.726</v>
      </c>
      <c r="AE109" s="18">
        <f t="shared" si="37"/>
        <v>0</v>
      </c>
      <c r="AF109" s="18">
        <f t="shared" si="38"/>
        <v>0</v>
      </c>
      <c r="AG109" s="18">
        <f t="shared" si="39"/>
        <v>0</v>
      </c>
      <c r="AH109" s="12">
        <f t="shared" si="40"/>
        <v>0</v>
      </c>
      <c r="AI109" s="12">
        <f t="shared" si="41"/>
        <v>0</v>
      </c>
      <c r="AJ109" s="31">
        <f t="shared" si="46"/>
        <v>1005.2120227239408</v>
      </c>
    </row>
    <row r="110" spans="2:36" ht="17" thickBot="1" x14ac:dyDescent="0.25">
      <c r="B110" s="29"/>
      <c r="C110" s="14">
        <v>43436</v>
      </c>
      <c r="D110" s="12">
        <v>30</v>
      </c>
      <c r="E110" s="35">
        <v>1020</v>
      </c>
      <c r="F110" s="30">
        <v>32</v>
      </c>
      <c r="G110" s="38">
        <v>0</v>
      </c>
      <c r="H110" s="12">
        <v>0</v>
      </c>
      <c r="I110" s="12">
        <v>0</v>
      </c>
      <c r="J110" s="12">
        <f t="shared" si="29"/>
        <v>0</v>
      </c>
      <c r="K110" s="12">
        <f t="shared" si="30"/>
        <v>0</v>
      </c>
      <c r="L110" s="31">
        <f t="shared" si="42"/>
        <v>2830.0000000000005</v>
      </c>
      <c r="M110" s="18">
        <f t="shared" si="31"/>
        <v>0</v>
      </c>
      <c r="N110" s="18">
        <f t="shared" si="32"/>
        <v>0</v>
      </c>
      <c r="O110" s="18">
        <f t="shared" si="33"/>
        <v>0</v>
      </c>
      <c r="P110" s="12">
        <f t="shared" si="48"/>
        <v>0</v>
      </c>
      <c r="Q110" s="12">
        <f t="shared" si="34"/>
        <v>0</v>
      </c>
      <c r="R110" s="32">
        <f t="shared" si="51"/>
        <v>3399.8585251429413</v>
      </c>
      <c r="S110" s="38">
        <v>0</v>
      </c>
      <c r="T110" s="12">
        <v>0</v>
      </c>
      <c r="U110" s="12">
        <v>0</v>
      </c>
      <c r="V110" s="12">
        <f t="shared" si="49"/>
        <v>0</v>
      </c>
      <c r="W110" s="12">
        <f t="shared" si="43"/>
        <v>0</v>
      </c>
      <c r="X110" s="31">
        <f t="shared" si="44"/>
        <v>222.16666666666666</v>
      </c>
      <c r="Y110" s="18">
        <f t="shared" si="28"/>
        <v>0</v>
      </c>
      <c r="Z110" s="12">
        <f t="shared" si="28"/>
        <v>0</v>
      </c>
      <c r="AA110" s="12">
        <f t="shared" si="28"/>
        <v>0</v>
      </c>
      <c r="AB110" s="12">
        <f t="shared" si="35"/>
        <v>0</v>
      </c>
      <c r="AC110" s="12">
        <f t="shared" si="36"/>
        <v>0</v>
      </c>
      <c r="AD110" s="1">
        <f t="shared" si="45"/>
        <v>836.726</v>
      </c>
      <c r="AE110" s="18">
        <f t="shared" si="37"/>
        <v>0</v>
      </c>
      <c r="AF110" s="18">
        <f t="shared" si="38"/>
        <v>0</v>
      </c>
      <c r="AG110" s="18">
        <f t="shared" si="39"/>
        <v>0</v>
      </c>
      <c r="AH110" s="12">
        <f t="shared" si="40"/>
        <v>0</v>
      </c>
      <c r="AI110" s="12">
        <f t="shared" si="41"/>
        <v>0</v>
      </c>
      <c r="AJ110" s="31">
        <f t="shared" si="46"/>
        <v>1005.2120227239408</v>
      </c>
    </row>
    <row r="111" spans="2:36" ht="17" thickBot="1" x14ac:dyDescent="0.25">
      <c r="B111" s="29"/>
      <c r="C111" s="14">
        <v>43438</v>
      </c>
      <c r="D111" s="12">
        <v>32</v>
      </c>
      <c r="E111" s="35">
        <v>1020</v>
      </c>
      <c r="F111" s="30">
        <v>32</v>
      </c>
      <c r="G111" s="38">
        <v>0</v>
      </c>
      <c r="H111" s="12">
        <v>0</v>
      </c>
      <c r="I111" s="12">
        <v>0</v>
      </c>
      <c r="J111" s="12">
        <f t="shared" si="29"/>
        <v>0</v>
      </c>
      <c r="K111" s="12">
        <f t="shared" si="30"/>
        <v>0</v>
      </c>
      <c r="L111" s="31">
        <f t="shared" si="42"/>
        <v>2830.0000000000005</v>
      </c>
      <c r="M111" s="18">
        <f t="shared" si="31"/>
        <v>0</v>
      </c>
      <c r="N111" s="18">
        <f t="shared" si="32"/>
        <v>0</v>
      </c>
      <c r="O111" s="18">
        <f t="shared" si="33"/>
        <v>0</v>
      </c>
      <c r="P111" s="12">
        <f t="shared" si="48"/>
        <v>0</v>
      </c>
      <c r="Q111" s="12">
        <f t="shared" si="34"/>
        <v>0</v>
      </c>
      <c r="R111" s="32">
        <f t="shared" si="51"/>
        <v>3399.8585251429413</v>
      </c>
      <c r="S111" s="38">
        <v>0</v>
      </c>
      <c r="T111" s="12">
        <v>0</v>
      </c>
      <c r="U111" s="12">
        <v>0</v>
      </c>
      <c r="V111" s="12">
        <f t="shared" si="49"/>
        <v>0</v>
      </c>
      <c r="W111" s="12">
        <f t="shared" si="43"/>
        <v>0</v>
      </c>
      <c r="X111" s="31">
        <f t="shared" si="44"/>
        <v>222.16666666666666</v>
      </c>
      <c r="Y111" s="18">
        <f t="shared" si="28"/>
        <v>0</v>
      </c>
      <c r="Z111" s="12">
        <f t="shared" si="28"/>
        <v>0</v>
      </c>
      <c r="AA111" s="12">
        <f t="shared" si="28"/>
        <v>0</v>
      </c>
      <c r="AB111" s="12">
        <f t="shared" si="35"/>
        <v>0</v>
      </c>
      <c r="AC111" s="12">
        <f t="shared" si="36"/>
        <v>0</v>
      </c>
      <c r="AD111" s="1">
        <f t="shared" si="45"/>
        <v>836.726</v>
      </c>
      <c r="AE111" s="18">
        <f t="shared" si="37"/>
        <v>0</v>
      </c>
      <c r="AF111" s="18">
        <f t="shared" si="38"/>
        <v>0</v>
      </c>
      <c r="AG111" s="18">
        <f t="shared" si="39"/>
        <v>0</v>
      </c>
      <c r="AH111" s="12">
        <f t="shared" si="40"/>
        <v>0</v>
      </c>
      <c r="AI111" s="12">
        <f t="shared" si="41"/>
        <v>0</v>
      </c>
      <c r="AJ111" s="31">
        <f t="shared" si="46"/>
        <v>1005.2120227239408</v>
      </c>
    </row>
    <row r="112" spans="2:36" ht="17" thickBot="1" x14ac:dyDescent="0.25">
      <c r="B112" s="29"/>
      <c r="C112" s="14">
        <v>43440</v>
      </c>
      <c r="D112" s="12">
        <v>34</v>
      </c>
      <c r="E112" s="35">
        <v>1020</v>
      </c>
      <c r="F112" s="30">
        <v>32</v>
      </c>
      <c r="G112" s="38">
        <v>0</v>
      </c>
      <c r="H112" s="12">
        <v>0</v>
      </c>
      <c r="I112" s="12">
        <v>0</v>
      </c>
      <c r="J112" s="12">
        <f t="shared" si="29"/>
        <v>0</v>
      </c>
      <c r="K112" s="12">
        <f t="shared" si="30"/>
        <v>0</v>
      </c>
      <c r="L112" s="31">
        <f t="shared" si="42"/>
        <v>2830.0000000000005</v>
      </c>
      <c r="M112" s="18">
        <f t="shared" si="31"/>
        <v>0</v>
      </c>
      <c r="N112" s="18">
        <f t="shared" si="32"/>
        <v>0</v>
      </c>
      <c r="O112" s="18">
        <f t="shared" si="33"/>
        <v>0</v>
      </c>
      <c r="P112" s="12">
        <f t="shared" si="48"/>
        <v>0</v>
      </c>
      <c r="Q112" s="12">
        <f t="shared" si="34"/>
        <v>0</v>
      </c>
      <c r="R112" s="32">
        <f t="shared" si="51"/>
        <v>3399.8585251429413</v>
      </c>
      <c r="S112" s="38">
        <v>0</v>
      </c>
      <c r="T112" s="12">
        <v>0</v>
      </c>
      <c r="U112" s="12">
        <v>0</v>
      </c>
      <c r="V112" s="12">
        <f t="shared" si="49"/>
        <v>0</v>
      </c>
      <c r="W112" s="12">
        <f t="shared" si="43"/>
        <v>0</v>
      </c>
      <c r="X112" s="31">
        <f t="shared" si="44"/>
        <v>222.16666666666666</v>
      </c>
      <c r="Y112" s="18">
        <f t="shared" si="28"/>
        <v>0</v>
      </c>
      <c r="Z112" s="12">
        <f t="shared" si="28"/>
        <v>0</v>
      </c>
      <c r="AA112" s="12">
        <f t="shared" si="28"/>
        <v>0</v>
      </c>
      <c r="AB112" s="12">
        <f t="shared" si="35"/>
        <v>0</v>
      </c>
      <c r="AC112" s="12">
        <f t="shared" si="36"/>
        <v>0</v>
      </c>
      <c r="AD112" s="1">
        <f t="shared" si="45"/>
        <v>836.726</v>
      </c>
      <c r="AE112" s="18">
        <f t="shared" si="37"/>
        <v>0</v>
      </c>
      <c r="AF112" s="18">
        <f t="shared" si="38"/>
        <v>0</v>
      </c>
      <c r="AG112" s="18">
        <f t="shared" si="39"/>
        <v>0</v>
      </c>
      <c r="AH112" s="12">
        <f t="shared" si="40"/>
        <v>0</v>
      </c>
      <c r="AI112" s="12">
        <f t="shared" si="41"/>
        <v>0</v>
      </c>
      <c r="AJ112" s="31">
        <f t="shared" si="46"/>
        <v>1005.2120227239408</v>
      </c>
    </row>
    <row r="113" spans="2:36" ht="17" thickBot="1" x14ac:dyDescent="0.25">
      <c r="B113" s="29"/>
      <c r="C113" s="14">
        <v>43442</v>
      </c>
      <c r="D113" s="12">
        <v>36</v>
      </c>
      <c r="E113" s="35">
        <v>1020</v>
      </c>
      <c r="F113" s="30">
        <v>32</v>
      </c>
      <c r="G113" s="38">
        <v>0</v>
      </c>
      <c r="H113" s="12">
        <v>0</v>
      </c>
      <c r="I113" s="12">
        <v>0</v>
      </c>
      <c r="J113" s="12">
        <f t="shared" si="29"/>
        <v>0</v>
      </c>
      <c r="K113" s="12">
        <f t="shared" si="30"/>
        <v>0</v>
      </c>
      <c r="L113" s="31">
        <f t="shared" si="42"/>
        <v>2830.0000000000005</v>
      </c>
      <c r="M113" s="18">
        <f t="shared" si="31"/>
        <v>0</v>
      </c>
      <c r="N113" s="18">
        <f t="shared" si="32"/>
        <v>0</v>
      </c>
      <c r="O113" s="18">
        <f t="shared" si="33"/>
        <v>0</v>
      </c>
      <c r="P113" s="12">
        <f t="shared" si="48"/>
        <v>0</v>
      </c>
      <c r="Q113" s="12">
        <f t="shared" si="34"/>
        <v>0</v>
      </c>
      <c r="R113" s="32">
        <f t="shared" si="51"/>
        <v>3399.8585251429413</v>
      </c>
      <c r="S113" s="38">
        <v>0</v>
      </c>
      <c r="T113" s="12">
        <v>0</v>
      </c>
      <c r="U113" s="12">
        <v>0</v>
      </c>
      <c r="V113" s="12">
        <f t="shared" si="49"/>
        <v>0</v>
      </c>
      <c r="W113" s="12">
        <f t="shared" si="43"/>
        <v>0</v>
      </c>
      <c r="X113" s="31">
        <f t="shared" si="44"/>
        <v>222.16666666666666</v>
      </c>
      <c r="Y113" s="18">
        <f t="shared" si="28"/>
        <v>0</v>
      </c>
      <c r="Z113" s="12">
        <f t="shared" si="28"/>
        <v>0</v>
      </c>
      <c r="AA113" s="12">
        <f t="shared" si="28"/>
        <v>0</v>
      </c>
      <c r="AB113" s="12">
        <f t="shared" si="35"/>
        <v>0</v>
      </c>
      <c r="AC113" s="12">
        <f t="shared" si="36"/>
        <v>0</v>
      </c>
      <c r="AD113" s="1">
        <f t="shared" si="45"/>
        <v>836.726</v>
      </c>
      <c r="AE113" s="18">
        <f t="shared" si="37"/>
        <v>0</v>
      </c>
      <c r="AF113" s="18">
        <f t="shared" si="38"/>
        <v>0</v>
      </c>
      <c r="AG113" s="18">
        <f t="shared" si="39"/>
        <v>0</v>
      </c>
      <c r="AH113" s="12">
        <f t="shared" si="40"/>
        <v>0</v>
      </c>
      <c r="AI113" s="12">
        <f t="shared" si="41"/>
        <v>0</v>
      </c>
      <c r="AJ113" s="31">
        <f t="shared" si="46"/>
        <v>1005.2120227239408</v>
      </c>
    </row>
    <row r="114" spans="2:36" ht="17" thickBot="1" x14ac:dyDescent="0.25">
      <c r="B114" s="29"/>
      <c r="C114" s="14">
        <v>43444</v>
      </c>
      <c r="D114" s="12">
        <v>38</v>
      </c>
      <c r="E114" s="35">
        <v>1020</v>
      </c>
      <c r="F114" s="30">
        <v>32</v>
      </c>
      <c r="G114" s="38">
        <v>0</v>
      </c>
      <c r="H114" s="12">
        <v>0</v>
      </c>
      <c r="I114" s="12">
        <v>0</v>
      </c>
      <c r="J114" s="12">
        <f t="shared" si="29"/>
        <v>0</v>
      </c>
      <c r="K114" s="12">
        <f t="shared" si="30"/>
        <v>0</v>
      </c>
      <c r="L114" s="31">
        <f t="shared" si="42"/>
        <v>2830.0000000000005</v>
      </c>
      <c r="M114" s="18">
        <f t="shared" si="31"/>
        <v>0</v>
      </c>
      <c r="N114" s="18">
        <f t="shared" si="32"/>
        <v>0</v>
      </c>
      <c r="O114" s="18">
        <f t="shared" si="33"/>
        <v>0</v>
      </c>
      <c r="P114" s="12">
        <f t="shared" si="48"/>
        <v>0</v>
      </c>
      <c r="Q114" s="12">
        <f t="shared" si="34"/>
        <v>0</v>
      </c>
      <c r="R114" s="32">
        <f t="shared" si="51"/>
        <v>3399.8585251429413</v>
      </c>
      <c r="S114" s="38">
        <v>0</v>
      </c>
      <c r="T114" s="12">
        <v>0</v>
      </c>
      <c r="U114" s="12">
        <v>0</v>
      </c>
      <c r="V114" s="12">
        <f t="shared" si="49"/>
        <v>0</v>
      </c>
      <c r="W114" s="12">
        <f t="shared" si="43"/>
        <v>0</v>
      </c>
      <c r="X114" s="31">
        <f t="shared" si="44"/>
        <v>222.16666666666666</v>
      </c>
      <c r="Y114" s="18">
        <f t="shared" si="28"/>
        <v>0</v>
      </c>
      <c r="Z114" s="12">
        <f t="shared" si="28"/>
        <v>0</v>
      </c>
      <c r="AA114" s="12">
        <f t="shared" si="28"/>
        <v>0</v>
      </c>
      <c r="AB114" s="12">
        <f t="shared" si="35"/>
        <v>0</v>
      </c>
      <c r="AC114" s="12">
        <f t="shared" si="36"/>
        <v>0</v>
      </c>
      <c r="AD114" s="1">
        <f t="shared" si="45"/>
        <v>836.726</v>
      </c>
      <c r="AE114" s="18">
        <f t="shared" si="37"/>
        <v>0</v>
      </c>
      <c r="AF114" s="18">
        <f t="shared" si="38"/>
        <v>0</v>
      </c>
      <c r="AG114" s="18">
        <f t="shared" si="39"/>
        <v>0</v>
      </c>
      <c r="AH114" s="12">
        <f t="shared" si="40"/>
        <v>0</v>
      </c>
      <c r="AI114" s="12">
        <f t="shared" si="41"/>
        <v>0</v>
      </c>
      <c r="AJ114" s="31">
        <f t="shared" si="46"/>
        <v>1005.2120227239408</v>
      </c>
    </row>
    <row r="115" spans="2:36" ht="17" thickBot="1" x14ac:dyDescent="0.25">
      <c r="B115" s="29"/>
      <c r="C115" s="14">
        <v>43446</v>
      </c>
      <c r="D115" s="12">
        <v>40</v>
      </c>
      <c r="E115" s="35">
        <v>1020</v>
      </c>
      <c r="F115" s="30">
        <v>32</v>
      </c>
      <c r="G115" s="38">
        <v>0</v>
      </c>
      <c r="H115" s="12">
        <v>0</v>
      </c>
      <c r="I115" s="12">
        <v>0</v>
      </c>
      <c r="J115" s="12">
        <f t="shared" si="29"/>
        <v>0</v>
      </c>
      <c r="K115" s="12">
        <f t="shared" si="30"/>
        <v>0</v>
      </c>
      <c r="L115" s="31">
        <f t="shared" si="42"/>
        <v>2830.0000000000005</v>
      </c>
      <c r="M115" s="18">
        <f t="shared" si="31"/>
        <v>0</v>
      </c>
      <c r="N115" s="18">
        <f t="shared" si="32"/>
        <v>0</v>
      </c>
      <c r="O115" s="18">
        <f t="shared" si="33"/>
        <v>0</v>
      </c>
      <c r="P115" s="12">
        <f t="shared" si="48"/>
        <v>0</v>
      </c>
      <c r="Q115" s="12">
        <f t="shared" si="34"/>
        <v>0</v>
      </c>
      <c r="R115" s="32">
        <f t="shared" si="51"/>
        <v>3399.8585251429413</v>
      </c>
      <c r="S115" s="38">
        <v>0</v>
      </c>
      <c r="T115" s="12">
        <v>0</v>
      </c>
      <c r="U115" s="12">
        <v>0</v>
      </c>
      <c r="V115" s="12">
        <f t="shared" si="49"/>
        <v>0</v>
      </c>
      <c r="W115" s="12">
        <f t="shared" si="43"/>
        <v>0</v>
      </c>
      <c r="X115" s="31">
        <f t="shared" si="44"/>
        <v>222.16666666666666</v>
      </c>
      <c r="Y115" s="18">
        <f t="shared" si="28"/>
        <v>0</v>
      </c>
      <c r="Z115" s="12">
        <f t="shared" si="28"/>
        <v>0</v>
      </c>
      <c r="AA115" s="12">
        <f t="shared" si="28"/>
        <v>0</v>
      </c>
      <c r="AB115" s="12">
        <f t="shared" si="35"/>
        <v>0</v>
      </c>
      <c r="AC115" s="12">
        <f t="shared" si="36"/>
        <v>0</v>
      </c>
      <c r="AD115" s="1">
        <f t="shared" si="45"/>
        <v>836.726</v>
      </c>
      <c r="AE115" s="18">
        <f t="shared" si="37"/>
        <v>0</v>
      </c>
      <c r="AF115" s="18">
        <f t="shared" si="38"/>
        <v>0</v>
      </c>
      <c r="AG115" s="18">
        <f t="shared" si="39"/>
        <v>0</v>
      </c>
      <c r="AH115" s="12">
        <f t="shared" si="40"/>
        <v>0</v>
      </c>
      <c r="AI115" s="12">
        <f t="shared" si="41"/>
        <v>0</v>
      </c>
      <c r="AJ115" s="31">
        <f t="shared" si="46"/>
        <v>1005.2120227239408</v>
      </c>
    </row>
    <row r="116" spans="2:36" ht="17" thickBot="1" x14ac:dyDescent="0.25">
      <c r="B116" s="29"/>
      <c r="C116" s="14">
        <v>43448</v>
      </c>
      <c r="D116" s="12">
        <v>42</v>
      </c>
      <c r="E116" s="35">
        <v>1020</v>
      </c>
      <c r="F116" s="30">
        <v>32</v>
      </c>
      <c r="G116" s="38">
        <v>0</v>
      </c>
      <c r="H116" s="12">
        <v>0</v>
      </c>
      <c r="I116" s="12">
        <v>0</v>
      </c>
      <c r="J116" s="12">
        <f>G116</f>
        <v>0</v>
      </c>
      <c r="K116" s="12">
        <f t="shared" si="30"/>
        <v>0</v>
      </c>
      <c r="L116" s="31">
        <f t="shared" si="42"/>
        <v>2830.0000000000005</v>
      </c>
      <c r="M116" s="18">
        <f t="shared" si="31"/>
        <v>0</v>
      </c>
      <c r="N116" s="18">
        <f t="shared" si="32"/>
        <v>0</v>
      </c>
      <c r="O116" s="18">
        <f t="shared" si="33"/>
        <v>0</v>
      </c>
      <c r="P116" s="12">
        <f t="shared" si="48"/>
        <v>0</v>
      </c>
      <c r="Q116" s="12">
        <f t="shared" si="34"/>
        <v>0</v>
      </c>
      <c r="R116" s="32">
        <f t="shared" si="51"/>
        <v>3399.8585251429413</v>
      </c>
      <c r="S116" s="38">
        <v>0</v>
      </c>
      <c r="T116" s="12">
        <v>0</v>
      </c>
      <c r="U116" s="12">
        <v>0</v>
      </c>
      <c r="V116" s="12">
        <f t="shared" si="49"/>
        <v>0</v>
      </c>
      <c r="W116" s="12">
        <f t="shared" si="43"/>
        <v>0</v>
      </c>
      <c r="X116" s="31">
        <f t="shared" si="44"/>
        <v>222.16666666666666</v>
      </c>
      <c r="Y116" s="18">
        <f t="shared" si="28"/>
        <v>0</v>
      </c>
      <c r="Z116" s="12">
        <f t="shared" si="28"/>
        <v>0</v>
      </c>
      <c r="AA116" s="12">
        <f t="shared" si="28"/>
        <v>0</v>
      </c>
      <c r="AB116" s="12">
        <f t="shared" si="35"/>
        <v>0</v>
      </c>
      <c r="AC116" s="12">
        <f t="shared" si="36"/>
        <v>0</v>
      </c>
      <c r="AD116" s="1">
        <f t="shared" si="45"/>
        <v>836.726</v>
      </c>
      <c r="AE116" s="18">
        <f t="shared" si="37"/>
        <v>0</v>
      </c>
      <c r="AF116" s="18">
        <f t="shared" si="38"/>
        <v>0</v>
      </c>
      <c r="AG116" s="18">
        <f t="shared" si="39"/>
        <v>0</v>
      </c>
      <c r="AH116" s="12">
        <f t="shared" si="40"/>
        <v>0</v>
      </c>
      <c r="AI116" s="12">
        <f t="shared" si="41"/>
        <v>0</v>
      </c>
      <c r="AJ116" s="31">
        <f t="shared" si="46"/>
        <v>1005.2120227239408</v>
      </c>
    </row>
    <row r="117" spans="2:36" ht="16" x14ac:dyDescent="0.2">
      <c r="B117" s="29"/>
      <c r="C117" s="14">
        <v>43450</v>
      </c>
      <c r="D117" s="12">
        <v>44</v>
      </c>
      <c r="E117" s="35">
        <v>1020</v>
      </c>
      <c r="F117" s="30">
        <v>32</v>
      </c>
      <c r="G117" s="38">
        <v>0</v>
      </c>
      <c r="H117" s="12">
        <v>0</v>
      </c>
      <c r="I117" s="12">
        <v>0</v>
      </c>
      <c r="J117" s="12">
        <f t="shared" si="29"/>
        <v>0</v>
      </c>
      <c r="K117" s="12">
        <f t="shared" si="30"/>
        <v>0</v>
      </c>
      <c r="L117" s="31">
        <f t="shared" si="42"/>
        <v>2830.0000000000005</v>
      </c>
      <c r="M117" s="18">
        <f t="shared" si="31"/>
        <v>0</v>
      </c>
      <c r="N117" s="18">
        <f t="shared" si="32"/>
        <v>0</v>
      </c>
      <c r="O117" s="18">
        <f t="shared" si="33"/>
        <v>0</v>
      </c>
      <c r="P117" s="12">
        <f t="shared" si="48"/>
        <v>0</v>
      </c>
      <c r="Q117" s="12">
        <f t="shared" si="34"/>
        <v>0</v>
      </c>
      <c r="R117" s="32">
        <f t="shared" si="51"/>
        <v>3399.8585251429413</v>
      </c>
      <c r="S117" s="38">
        <v>0</v>
      </c>
      <c r="T117" s="12">
        <v>0</v>
      </c>
      <c r="U117" s="12">
        <v>0</v>
      </c>
      <c r="V117" s="12">
        <f t="shared" si="49"/>
        <v>0</v>
      </c>
      <c r="W117" s="12">
        <f t="shared" si="43"/>
        <v>0</v>
      </c>
      <c r="X117" s="31">
        <f t="shared" si="44"/>
        <v>222.16666666666666</v>
      </c>
      <c r="Y117" s="18">
        <f t="shared" si="28"/>
        <v>0</v>
      </c>
      <c r="Z117" s="12">
        <f t="shared" si="28"/>
        <v>0</v>
      </c>
      <c r="AA117" s="12">
        <f t="shared" si="28"/>
        <v>0</v>
      </c>
      <c r="AB117" s="12">
        <f t="shared" si="35"/>
        <v>0</v>
      </c>
      <c r="AC117" s="12">
        <f t="shared" si="36"/>
        <v>0</v>
      </c>
      <c r="AD117" s="1">
        <f t="shared" si="45"/>
        <v>836.726</v>
      </c>
      <c r="AE117" s="18">
        <f t="shared" si="37"/>
        <v>0</v>
      </c>
      <c r="AF117" s="18">
        <f t="shared" si="38"/>
        <v>0</v>
      </c>
      <c r="AG117" s="18">
        <f t="shared" si="39"/>
        <v>0</v>
      </c>
      <c r="AH117" s="12">
        <f t="shared" si="40"/>
        <v>0</v>
      </c>
      <c r="AI117" s="12">
        <f t="shared" si="41"/>
        <v>0</v>
      </c>
      <c r="AJ117" s="31">
        <f t="shared" si="46"/>
        <v>1005.2120227239408</v>
      </c>
    </row>
  </sheetData>
  <mergeCells count="5">
    <mergeCell ref="G1:L1"/>
    <mergeCell ref="M1:R1"/>
    <mergeCell ref="S1:X1"/>
    <mergeCell ref="Y1:AD1"/>
    <mergeCell ref="AE1:AJ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2276A-F7F4-4824-A4B1-B5778D5BF4BB}">
  <dimension ref="A1:AJ117"/>
  <sheetViews>
    <sheetView topLeftCell="N94" workbookViewId="0">
      <selection activeCell="V95" sqref="V95:V112"/>
    </sheetView>
  </sheetViews>
  <sheetFormatPr baseColWidth="10" defaultRowHeight="15" x14ac:dyDescent="0.2"/>
  <cols>
    <col min="22" max="22" width="11.83203125" bestFit="1" customWidth="1"/>
  </cols>
  <sheetData>
    <row r="1" spans="1:36" ht="16" thickBot="1" x14ac:dyDescent="0.25">
      <c r="C1" s="2"/>
      <c r="D1" s="2"/>
      <c r="E1" s="2"/>
      <c r="F1" s="41"/>
      <c r="G1" s="132" t="s">
        <v>11</v>
      </c>
      <c r="H1" s="132"/>
      <c r="I1" s="132"/>
      <c r="J1" s="132"/>
      <c r="K1" s="132"/>
      <c r="L1" s="133"/>
      <c r="M1" s="134" t="s">
        <v>12</v>
      </c>
      <c r="N1" s="135"/>
      <c r="O1" s="135"/>
      <c r="P1" s="135"/>
      <c r="Q1" s="135"/>
      <c r="R1" s="136"/>
      <c r="S1" s="137" t="s">
        <v>24</v>
      </c>
      <c r="T1" s="138"/>
      <c r="U1" s="138"/>
      <c r="V1" s="138"/>
      <c r="W1" s="138"/>
      <c r="X1" s="139"/>
      <c r="Y1" s="137" t="s">
        <v>22</v>
      </c>
      <c r="Z1" s="138"/>
      <c r="AA1" s="138"/>
      <c r="AB1" s="138"/>
      <c r="AC1" s="138"/>
      <c r="AD1" s="139"/>
      <c r="AE1" s="140" t="s">
        <v>23</v>
      </c>
      <c r="AF1" s="141"/>
      <c r="AG1" s="141"/>
      <c r="AH1" s="141"/>
      <c r="AI1" s="141"/>
      <c r="AJ1" s="142"/>
    </row>
    <row r="2" spans="1:36" x14ac:dyDescent="0.2">
      <c r="A2" t="s">
        <v>15</v>
      </c>
      <c r="C2" s="3" t="s">
        <v>8</v>
      </c>
      <c r="D2" s="4" t="s">
        <v>7</v>
      </c>
      <c r="E2" s="34" t="s">
        <v>9</v>
      </c>
      <c r="F2" s="5" t="s">
        <v>10</v>
      </c>
      <c r="G2" s="8" t="s">
        <v>0</v>
      </c>
      <c r="H2" s="7" t="s">
        <v>1</v>
      </c>
      <c r="I2" s="7" t="s">
        <v>2</v>
      </c>
      <c r="J2" s="7" t="s">
        <v>3</v>
      </c>
      <c r="K2" s="7" t="s">
        <v>4</v>
      </c>
      <c r="L2" s="31" t="s">
        <v>5</v>
      </c>
      <c r="M2" s="6" t="s">
        <v>0</v>
      </c>
      <c r="N2" s="7" t="s">
        <v>1</v>
      </c>
      <c r="O2" s="7" t="s">
        <v>2</v>
      </c>
      <c r="P2" s="7" t="s">
        <v>3</v>
      </c>
      <c r="Q2" s="7" t="s">
        <v>4</v>
      </c>
      <c r="R2" s="31" t="s">
        <v>5</v>
      </c>
      <c r="S2" s="6" t="s">
        <v>0</v>
      </c>
      <c r="T2" s="7" t="s">
        <v>1</v>
      </c>
      <c r="U2" s="7" t="s">
        <v>2</v>
      </c>
      <c r="V2" s="7" t="s">
        <v>3</v>
      </c>
      <c r="W2" s="7" t="s">
        <v>4</v>
      </c>
      <c r="X2" s="31" t="s">
        <v>5</v>
      </c>
      <c r="Y2" s="6" t="s">
        <v>0</v>
      </c>
      <c r="Z2" s="7" t="s">
        <v>1</v>
      </c>
      <c r="AA2" s="7" t="s">
        <v>2</v>
      </c>
      <c r="AB2" s="7" t="s">
        <v>3</v>
      </c>
      <c r="AC2" s="7" t="s">
        <v>4</v>
      </c>
      <c r="AD2" s="31" t="s">
        <v>5</v>
      </c>
      <c r="AE2" s="6" t="s">
        <v>0</v>
      </c>
      <c r="AF2" s="7" t="s">
        <v>1</v>
      </c>
      <c r="AG2" s="7" t="s">
        <v>2</v>
      </c>
      <c r="AH2" s="7" t="s">
        <v>3</v>
      </c>
      <c r="AI2" s="7" t="s">
        <v>4</v>
      </c>
      <c r="AJ2" s="31" t="s">
        <v>5</v>
      </c>
    </row>
    <row r="3" spans="1:36" ht="16" x14ac:dyDescent="0.2">
      <c r="A3" t="s">
        <v>17</v>
      </c>
      <c r="B3" s="25"/>
      <c r="C3" s="9">
        <v>43567</v>
      </c>
      <c r="D3" s="7">
        <v>0</v>
      </c>
      <c r="E3" s="35">
        <v>1020</v>
      </c>
      <c r="F3" s="30">
        <v>20.5</v>
      </c>
      <c r="G3" s="8">
        <v>0</v>
      </c>
      <c r="H3" s="7">
        <v>0</v>
      </c>
      <c r="I3" s="7">
        <v>0</v>
      </c>
      <c r="J3" s="7">
        <f>AVERAGE(G3:I3)</f>
        <v>0</v>
      </c>
      <c r="K3" s="7">
        <f>STDEV(G3:I3)</f>
        <v>0</v>
      </c>
      <c r="L3" s="31">
        <f>J3</f>
        <v>0</v>
      </c>
      <c r="M3" s="6">
        <f>((E3*G3)/((273.15+F3)*760))*273.15</f>
        <v>0</v>
      </c>
      <c r="N3" s="6">
        <f>((E3*H3)/((273.15+F3)*760))*273.15</f>
        <v>0</v>
      </c>
      <c r="O3" s="6">
        <f>((E3*I3)/((273.15+F3)*760))*273.15</f>
        <v>0</v>
      </c>
      <c r="P3" s="7">
        <f>AVERAGE(N3:O3)</f>
        <v>0</v>
      </c>
      <c r="Q3" s="7">
        <f>STDEV(M3:O3)</f>
        <v>0</v>
      </c>
      <c r="R3" s="31">
        <f>P3</f>
        <v>0</v>
      </c>
      <c r="S3" s="6">
        <v>0</v>
      </c>
      <c r="T3" s="7">
        <v>0</v>
      </c>
      <c r="U3" s="7">
        <v>0</v>
      </c>
      <c r="V3" s="7">
        <f>AVERAGE(T3:U3)</f>
        <v>0</v>
      </c>
      <c r="W3" s="7">
        <f>STDEV(S3:U3)</f>
        <v>0</v>
      </c>
      <c r="X3" s="1">
        <f>AVERAGE(U3:W3)</f>
        <v>0</v>
      </c>
      <c r="Y3" s="6">
        <f>G3*S3/100</f>
        <v>0</v>
      </c>
      <c r="Z3" s="7">
        <f>H3*T3/100</f>
        <v>0</v>
      </c>
      <c r="AA3" s="7">
        <f>I3*U3/100</f>
        <v>0</v>
      </c>
      <c r="AB3" s="7">
        <f>AVERAGE(Y3:AA3)</f>
        <v>0</v>
      </c>
      <c r="AC3" s="7">
        <f>STDEV(Y3:AA3)</f>
        <v>0</v>
      </c>
      <c r="AD3" s="1">
        <f>AVERAGE(AA3:AC3)</f>
        <v>0</v>
      </c>
      <c r="AE3" s="6">
        <f>((E3*Y3)/((273.15+F3)*760))*273.15</f>
        <v>0</v>
      </c>
      <c r="AF3" s="6">
        <f>((E3*Z3)/((273.15+F3)*760))*273.15</f>
        <v>0</v>
      </c>
      <c r="AG3" s="6">
        <f>((E3*AA3)/((273.15+F3)*760))*273.15</f>
        <v>0</v>
      </c>
      <c r="AH3" s="7">
        <f>AVERAGE(AE3:AG3)</f>
        <v>0</v>
      </c>
      <c r="AI3" s="7">
        <f>STDEV(AE3:AG3)</f>
        <v>0</v>
      </c>
      <c r="AJ3" s="1">
        <f>AVERAGE(AG3:AI3)</f>
        <v>0</v>
      </c>
    </row>
    <row r="4" spans="1:36" ht="16" x14ac:dyDescent="0.2">
      <c r="A4" s="43">
        <v>1</v>
      </c>
      <c r="B4" s="25"/>
      <c r="C4" s="9">
        <v>43570</v>
      </c>
      <c r="D4" s="7">
        <v>3</v>
      </c>
      <c r="E4" s="35">
        <v>1020</v>
      </c>
      <c r="F4" s="30">
        <v>20.5</v>
      </c>
      <c r="G4" s="8">
        <v>0</v>
      </c>
      <c r="H4" s="7">
        <v>37</v>
      </c>
      <c r="I4" s="7">
        <v>105</v>
      </c>
      <c r="J4" s="7">
        <f t="shared" ref="J4:J67" si="0">AVERAGE(G4:I4)</f>
        <v>47.333333333333336</v>
      </c>
      <c r="K4" s="7">
        <f t="shared" ref="K4:K67" si="1">STDEV(G4:I4)</f>
        <v>53.257237379846636</v>
      </c>
      <c r="L4" s="31">
        <f>L3+J4</f>
        <v>47.333333333333336</v>
      </c>
      <c r="M4" s="6">
        <f t="shared" ref="M4:M67" si="2">((E4*G4)/((273.15+F4)*760))*273.15</f>
        <v>0</v>
      </c>
      <c r="N4" s="6">
        <f t="shared" ref="N4:N67" si="3">((E4*H4)/((273.15+F4)*760))*273.15</f>
        <v>46.191227472734283</v>
      </c>
      <c r="O4" s="6">
        <f t="shared" ref="O4:O67" si="4">((E4*I4)/((273.15+F4)*760))*273.15</f>
        <v>131.08321309829998</v>
      </c>
      <c r="P4" s="7">
        <f t="shared" ref="P4:P21" si="5">AVERAGE(N4:O4)</f>
        <v>88.637220285517131</v>
      </c>
      <c r="Q4" s="7">
        <f t="shared" ref="Q4:Q67" si="6">STDEV(M4:O4)</f>
        <v>66.486950442754136</v>
      </c>
      <c r="R4" s="1">
        <f>R3+P4</f>
        <v>88.637220285517131</v>
      </c>
      <c r="S4" s="6">
        <v>0</v>
      </c>
      <c r="T4" s="7">
        <v>0</v>
      </c>
      <c r="U4" s="7">
        <v>0</v>
      </c>
      <c r="V4" s="7">
        <f t="shared" ref="V4:V19" si="7">AVERAGE(T4:U4)</f>
        <v>0</v>
      </c>
      <c r="W4" s="7">
        <f t="shared" ref="W4:W67" si="8">STDEV(S4:U4)</f>
        <v>0</v>
      </c>
      <c r="X4" s="31">
        <f>X3+V4</f>
        <v>0</v>
      </c>
      <c r="Y4" s="6">
        <f>G4*S4/100</f>
        <v>0</v>
      </c>
      <c r="Z4" s="7">
        <f t="shared" ref="Z4:AA65" si="9">H4*T4/100</f>
        <v>0</v>
      </c>
      <c r="AA4" s="7">
        <f t="shared" si="9"/>
        <v>0</v>
      </c>
      <c r="AB4" s="7">
        <f t="shared" ref="AB4:AB67" si="10">AVERAGE(Y4:AA4)</f>
        <v>0</v>
      </c>
      <c r="AC4" s="7">
        <f t="shared" ref="AC4:AC67" si="11">STDEV(Y4:AA4)</f>
        <v>0</v>
      </c>
      <c r="AD4" s="1">
        <f>AD3+AB4</f>
        <v>0</v>
      </c>
      <c r="AE4" s="6">
        <f t="shared" ref="AE4:AE67" si="12">((E4*Y4)/((273.15+F4)*760))*273.15</f>
        <v>0</v>
      </c>
      <c r="AF4" s="6">
        <f t="shared" ref="AF4:AF67" si="13">((E4*Z4)/((273.15+F4)*760))*273.15</f>
        <v>0</v>
      </c>
      <c r="AG4" s="6">
        <f t="shared" ref="AG4:AG67" si="14">((E4*AA4)/((273.15+F4)*760))*273.15</f>
        <v>0</v>
      </c>
      <c r="AH4" s="7">
        <f t="shared" ref="AH4:AH67" si="15">AVERAGE(AE4:AG4)</f>
        <v>0</v>
      </c>
      <c r="AI4" s="7">
        <f t="shared" ref="AI4:AI67" si="16">STDEV(AE4:AG4)</f>
        <v>0</v>
      </c>
      <c r="AJ4" s="31">
        <f>AJ3+AH4</f>
        <v>0</v>
      </c>
    </row>
    <row r="5" spans="1:36" ht="16" x14ac:dyDescent="0.2">
      <c r="B5" s="25"/>
      <c r="C5" s="9">
        <v>43574</v>
      </c>
      <c r="D5" s="7">
        <v>7</v>
      </c>
      <c r="E5" s="35">
        <v>1020</v>
      </c>
      <c r="F5" s="30">
        <v>32</v>
      </c>
      <c r="G5" s="8">
        <v>0</v>
      </c>
      <c r="H5" s="7">
        <v>105</v>
      </c>
      <c r="I5" s="7">
        <v>105</v>
      </c>
      <c r="J5" s="7">
        <f t="shared" si="0"/>
        <v>70</v>
      </c>
      <c r="K5" s="7">
        <f t="shared" si="1"/>
        <v>60.621778264910702</v>
      </c>
      <c r="L5" s="31">
        <f t="shared" ref="L5:L67" si="17">L4+J5</f>
        <v>117.33333333333334</v>
      </c>
      <c r="M5" s="6">
        <f t="shared" si="2"/>
        <v>0</v>
      </c>
      <c r="N5" s="6">
        <f t="shared" si="3"/>
        <v>126.14316082685824</v>
      </c>
      <c r="O5" s="6">
        <f t="shared" si="4"/>
        <v>126.14316082685824</v>
      </c>
      <c r="P5" s="7">
        <f t="shared" si="5"/>
        <v>126.14316082685824</v>
      </c>
      <c r="Q5" s="7">
        <f t="shared" si="6"/>
        <v>72.828787859816856</v>
      </c>
      <c r="R5" s="1">
        <f t="shared" ref="R5:R21" si="18">R4+P5</f>
        <v>214.78038111237538</v>
      </c>
      <c r="S5" s="6">
        <v>0</v>
      </c>
      <c r="T5" s="7">
        <v>5000</v>
      </c>
      <c r="U5" s="47">
        <v>5000</v>
      </c>
      <c r="V5" s="7">
        <f t="shared" si="7"/>
        <v>5000</v>
      </c>
      <c r="W5" s="7">
        <f t="shared" si="8"/>
        <v>2886.7513459481288</v>
      </c>
      <c r="X5" s="31">
        <f>X4+V5</f>
        <v>5000</v>
      </c>
      <c r="Y5" s="6">
        <f t="shared" ref="Y5:AA66" si="19">G5*S5/100</f>
        <v>0</v>
      </c>
      <c r="Z5" s="7">
        <f t="shared" si="9"/>
        <v>5250</v>
      </c>
      <c r="AA5" s="7">
        <f t="shared" si="9"/>
        <v>5250</v>
      </c>
      <c r="AB5" s="7">
        <f t="shared" si="10"/>
        <v>3500</v>
      </c>
      <c r="AC5" s="7">
        <f t="shared" si="11"/>
        <v>3031.0889132455354</v>
      </c>
      <c r="AD5" s="1">
        <f t="shared" ref="AD5:AD67" si="20">AD4+AB5</f>
        <v>3500</v>
      </c>
      <c r="AE5" s="6">
        <f t="shared" si="12"/>
        <v>0</v>
      </c>
      <c r="AF5" s="6">
        <f t="shared" si="13"/>
        <v>6307.158041342911</v>
      </c>
      <c r="AG5" s="6">
        <f t="shared" si="14"/>
        <v>6307.158041342911</v>
      </c>
      <c r="AH5" s="7">
        <f t="shared" si="15"/>
        <v>4204.7720275619404</v>
      </c>
      <c r="AI5" s="7">
        <f t="shared" si="16"/>
        <v>3641.4393929908424</v>
      </c>
      <c r="AJ5" s="31">
        <f t="shared" ref="AJ5:AJ67" si="21">AJ4+AH5</f>
        <v>4204.7720275619404</v>
      </c>
    </row>
    <row r="6" spans="1:36" ht="16" x14ac:dyDescent="0.2">
      <c r="B6" s="25"/>
      <c r="C6" s="9">
        <v>43577</v>
      </c>
      <c r="D6" s="7">
        <v>10</v>
      </c>
      <c r="E6" s="35">
        <v>1020</v>
      </c>
      <c r="F6" s="30">
        <v>32</v>
      </c>
      <c r="G6" s="8">
        <v>0</v>
      </c>
      <c r="H6" s="7">
        <v>60</v>
      </c>
      <c r="I6" s="7">
        <v>85</v>
      </c>
      <c r="J6" s="7">
        <f t="shared" si="0"/>
        <v>48.333333333333336</v>
      </c>
      <c r="K6" s="7">
        <f t="shared" si="1"/>
        <v>43.684474740270524</v>
      </c>
      <c r="L6" s="31">
        <f t="shared" si="17"/>
        <v>165.66666666666669</v>
      </c>
      <c r="M6" s="6">
        <f t="shared" si="2"/>
        <v>0</v>
      </c>
      <c r="N6" s="6">
        <f t="shared" si="3"/>
        <v>72.081806186776134</v>
      </c>
      <c r="O6" s="6">
        <f t="shared" si="4"/>
        <v>102.11589209793286</v>
      </c>
      <c r="P6" s="7">
        <f t="shared" si="5"/>
        <v>87.098849142354496</v>
      </c>
      <c r="Q6" s="7">
        <f t="shared" si="6"/>
        <v>52.480930693321632</v>
      </c>
      <c r="R6" s="1">
        <f t="shared" si="18"/>
        <v>301.87923025472986</v>
      </c>
      <c r="S6" s="6">
        <v>0</v>
      </c>
      <c r="T6" s="7">
        <v>5000</v>
      </c>
      <c r="U6" s="7">
        <v>5000</v>
      </c>
      <c r="V6" s="7">
        <f t="shared" si="7"/>
        <v>5000</v>
      </c>
      <c r="W6" s="7">
        <f t="shared" si="8"/>
        <v>2886.7513459481288</v>
      </c>
      <c r="X6" s="31">
        <f t="shared" ref="X6:X67" si="22">X5+V6</f>
        <v>10000</v>
      </c>
      <c r="Y6" s="6">
        <f t="shared" si="19"/>
        <v>0</v>
      </c>
      <c r="Z6" s="7">
        <f t="shared" si="9"/>
        <v>3000</v>
      </c>
      <c r="AA6" s="7">
        <f t="shared" ref="AA6:AA19" si="23">I6*U8/100</f>
        <v>3706</v>
      </c>
      <c r="AB6" s="7">
        <f t="shared" si="10"/>
        <v>2235.3333333333335</v>
      </c>
      <c r="AC6" s="7">
        <f t="shared" si="11"/>
        <v>1967.7767488547406</v>
      </c>
      <c r="AD6" s="1">
        <f t="shared" si="20"/>
        <v>5735.3333333333339</v>
      </c>
      <c r="AE6" s="6">
        <f t="shared" si="12"/>
        <v>0</v>
      </c>
      <c r="AF6" s="6">
        <f t="shared" si="13"/>
        <v>3604.0903093388065</v>
      </c>
      <c r="AG6" s="6">
        <f t="shared" si="14"/>
        <v>4452.2528954698728</v>
      </c>
      <c r="AH6" s="7">
        <f t="shared" si="15"/>
        <v>2685.4477349362264</v>
      </c>
      <c r="AI6" s="7">
        <f t="shared" si="16"/>
        <v>2364.0150371631976</v>
      </c>
      <c r="AJ6" s="31">
        <f t="shared" si="21"/>
        <v>6890.2197624981673</v>
      </c>
    </row>
    <row r="7" spans="1:36" ht="16" x14ac:dyDescent="0.2">
      <c r="B7" s="25"/>
      <c r="C7" s="9">
        <v>43579</v>
      </c>
      <c r="D7" s="7">
        <v>12</v>
      </c>
      <c r="E7" s="35">
        <v>1020</v>
      </c>
      <c r="F7" s="30">
        <v>32</v>
      </c>
      <c r="G7" s="8">
        <v>0</v>
      </c>
      <c r="H7" s="7">
        <v>90</v>
      </c>
      <c r="I7" s="7">
        <v>0</v>
      </c>
      <c r="J7" s="7">
        <f t="shared" si="0"/>
        <v>30</v>
      </c>
      <c r="K7" s="7">
        <f t="shared" si="1"/>
        <v>51.96152422706632</v>
      </c>
      <c r="L7" s="31">
        <f t="shared" si="17"/>
        <v>195.66666666666669</v>
      </c>
      <c r="M7" s="6">
        <f t="shared" si="2"/>
        <v>0</v>
      </c>
      <c r="N7" s="6">
        <f t="shared" si="3"/>
        <v>108.1227092801642</v>
      </c>
      <c r="O7" s="6">
        <f t="shared" si="4"/>
        <v>0</v>
      </c>
      <c r="P7" s="7">
        <f t="shared" si="5"/>
        <v>54.061354640082101</v>
      </c>
      <c r="Q7" s="7">
        <f t="shared" si="6"/>
        <v>62.42467530841445</v>
      </c>
      <c r="R7" s="1">
        <f t="shared" si="18"/>
        <v>355.94058489481199</v>
      </c>
      <c r="S7" s="6">
        <v>0</v>
      </c>
      <c r="T7" s="46">
        <v>4300</v>
      </c>
      <c r="U7" s="46">
        <v>4550</v>
      </c>
      <c r="V7" s="7">
        <f t="shared" si="7"/>
        <v>4425</v>
      </c>
      <c r="W7" s="7">
        <f t="shared" si="8"/>
        <v>2557.8311124857323</v>
      </c>
      <c r="X7" s="31">
        <f t="shared" si="22"/>
        <v>14425</v>
      </c>
      <c r="Y7" s="6">
        <f>G7*S7/100</f>
        <v>0</v>
      </c>
      <c r="Z7" s="7">
        <f t="shared" ref="Z7:Z19" si="24">H7*T9/100</f>
        <v>1658.7</v>
      </c>
      <c r="AA7" s="7">
        <f t="shared" si="23"/>
        <v>0</v>
      </c>
      <c r="AB7" s="7">
        <f t="shared" si="10"/>
        <v>552.9</v>
      </c>
      <c r="AC7" s="7">
        <f t="shared" si="11"/>
        <v>957.6508915048322</v>
      </c>
      <c r="AD7" s="1">
        <f t="shared" si="20"/>
        <v>6288.2333333333336</v>
      </c>
      <c r="AE7" s="6">
        <f t="shared" si="12"/>
        <v>0</v>
      </c>
      <c r="AF7" s="6">
        <f t="shared" si="13"/>
        <v>1992.7015320334262</v>
      </c>
      <c r="AG7" s="6">
        <f t="shared" si="14"/>
        <v>0</v>
      </c>
      <c r="AH7" s="7">
        <f t="shared" si="15"/>
        <v>664.23384401114208</v>
      </c>
      <c r="AI7" s="7">
        <f t="shared" si="16"/>
        <v>1150.4867659340782</v>
      </c>
      <c r="AJ7" s="31">
        <f t="shared" si="21"/>
        <v>7554.4536065093089</v>
      </c>
    </row>
    <row r="8" spans="1:36" ht="16" x14ac:dyDescent="0.2">
      <c r="B8" s="25"/>
      <c r="C8" s="9">
        <v>43581</v>
      </c>
      <c r="D8" s="7">
        <v>14</v>
      </c>
      <c r="E8" s="35">
        <v>1020</v>
      </c>
      <c r="F8" s="30">
        <v>32</v>
      </c>
      <c r="G8" s="8">
        <v>0</v>
      </c>
      <c r="H8" s="7">
        <v>50</v>
      </c>
      <c r="I8" s="7">
        <v>0</v>
      </c>
      <c r="J8" s="7">
        <f t="shared" si="0"/>
        <v>16.666666666666668</v>
      </c>
      <c r="K8" s="7">
        <f t="shared" si="1"/>
        <v>28.867513459481287</v>
      </c>
      <c r="L8" s="31">
        <f t="shared" si="17"/>
        <v>212.33333333333334</v>
      </c>
      <c r="M8" s="6">
        <f t="shared" si="2"/>
        <v>0</v>
      </c>
      <c r="N8" s="6">
        <f t="shared" si="3"/>
        <v>60.068171822313445</v>
      </c>
      <c r="O8" s="6">
        <f t="shared" si="4"/>
        <v>0</v>
      </c>
      <c r="P8" s="7">
        <f t="shared" si="5"/>
        <v>30.034085911156723</v>
      </c>
      <c r="Q8" s="7">
        <f t="shared" si="6"/>
        <v>34.68037517134136</v>
      </c>
      <c r="R8" s="1">
        <f t="shared" si="18"/>
        <v>385.97467080596869</v>
      </c>
      <c r="S8" s="6">
        <v>0</v>
      </c>
      <c r="T8" s="7">
        <v>2800</v>
      </c>
      <c r="U8" s="7">
        <v>4360</v>
      </c>
      <c r="V8" s="7">
        <f t="shared" si="7"/>
        <v>3580</v>
      </c>
      <c r="W8" s="7">
        <f t="shared" si="8"/>
        <v>2209.1929144674837</v>
      </c>
      <c r="X8" s="31">
        <f t="shared" si="22"/>
        <v>18005</v>
      </c>
      <c r="Y8" s="6">
        <f t="shared" si="19"/>
        <v>0</v>
      </c>
      <c r="Z8" s="7">
        <f t="shared" si="24"/>
        <v>483</v>
      </c>
      <c r="AA8" s="7">
        <f t="shared" si="23"/>
        <v>0</v>
      </c>
      <c r="AB8" s="7">
        <f t="shared" si="10"/>
        <v>161</v>
      </c>
      <c r="AC8" s="7">
        <f t="shared" si="11"/>
        <v>278.86018001858923</v>
      </c>
      <c r="AD8" s="1">
        <f t="shared" si="20"/>
        <v>6449.2333333333336</v>
      </c>
      <c r="AE8" s="6">
        <f t="shared" si="12"/>
        <v>0</v>
      </c>
      <c r="AF8" s="6">
        <f t="shared" si="13"/>
        <v>580.25853980354793</v>
      </c>
      <c r="AG8" s="6">
        <f t="shared" si="14"/>
        <v>0</v>
      </c>
      <c r="AH8" s="7">
        <f t="shared" si="15"/>
        <v>193.41951326784931</v>
      </c>
      <c r="AI8" s="7">
        <f t="shared" si="16"/>
        <v>335.01242415515759</v>
      </c>
      <c r="AJ8" s="31">
        <f t="shared" si="21"/>
        <v>7747.8731197771585</v>
      </c>
    </row>
    <row r="9" spans="1:36" ht="16" x14ac:dyDescent="0.2">
      <c r="B9" s="25"/>
      <c r="C9" s="9">
        <v>43584</v>
      </c>
      <c r="D9" s="7">
        <v>17</v>
      </c>
      <c r="E9" s="35">
        <v>1020</v>
      </c>
      <c r="F9" s="30">
        <v>32</v>
      </c>
      <c r="G9" s="8">
        <v>0</v>
      </c>
      <c r="H9" s="7">
        <v>60</v>
      </c>
      <c r="I9" s="7">
        <v>59</v>
      </c>
      <c r="J9" s="7">
        <f t="shared" si="0"/>
        <v>39.666666666666664</v>
      </c>
      <c r="K9" s="7">
        <f t="shared" si="1"/>
        <v>34.35597958628648</v>
      </c>
      <c r="L9" s="31">
        <f t="shared" si="17"/>
        <v>252</v>
      </c>
      <c r="M9" s="6">
        <f t="shared" si="2"/>
        <v>0</v>
      </c>
      <c r="N9" s="6">
        <f t="shared" si="3"/>
        <v>72.081806186776134</v>
      </c>
      <c r="O9" s="6">
        <f t="shared" si="4"/>
        <v>70.880442750329863</v>
      </c>
      <c r="P9" s="7">
        <f t="shared" si="5"/>
        <v>71.481124468552991</v>
      </c>
      <c r="Q9" s="7">
        <f t="shared" si="6"/>
        <v>41.274017698258987</v>
      </c>
      <c r="R9" s="1">
        <f t="shared" si="18"/>
        <v>457.45579527452168</v>
      </c>
      <c r="S9" s="6">
        <v>0</v>
      </c>
      <c r="T9" s="7">
        <v>1843</v>
      </c>
      <c r="U9" s="7">
        <v>4246</v>
      </c>
      <c r="V9" s="7">
        <f t="shared" si="7"/>
        <v>3044.5</v>
      </c>
      <c r="W9" s="7">
        <f t="shared" si="8"/>
        <v>2129.1459164024745</v>
      </c>
      <c r="X9" s="31">
        <f t="shared" si="22"/>
        <v>21049.5</v>
      </c>
      <c r="Y9" s="6">
        <f t="shared" si="19"/>
        <v>0</v>
      </c>
      <c r="Z9" s="7">
        <f t="shared" si="24"/>
        <v>946.2</v>
      </c>
      <c r="AA9" s="7">
        <f t="shared" si="23"/>
        <v>1787.7</v>
      </c>
      <c r="AB9" s="7">
        <f t="shared" si="10"/>
        <v>911.30000000000007</v>
      </c>
      <c r="AC9" s="7">
        <f t="shared" si="11"/>
        <v>894.36084999288732</v>
      </c>
      <c r="AD9" s="1">
        <f t="shared" si="20"/>
        <v>7360.5333333333338</v>
      </c>
      <c r="AE9" s="6">
        <f t="shared" si="12"/>
        <v>0</v>
      </c>
      <c r="AF9" s="6">
        <f t="shared" si="13"/>
        <v>1136.7300835654596</v>
      </c>
      <c r="AG9" s="6">
        <f t="shared" si="14"/>
        <v>2147.6774153349947</v>
      </c>
      <c r="AH9" s="7">
        <f t="shared" si="15"/>
        <v>1094.8024996334848</v>
      </c>
      <c r="AI9" s="7">
        <f t="shared" si="16"/>
        <v>1074.4524241704612</v>
      </c>
      <c r="AJ9" s="31">
        <f t="shared" si="21"/>
        <v>8842.6756194106438</v>
      </c>
    </row>
    <row r="10" spans="1:36" ht="16" x14ac:dyDescent="0.2">
      <c r="B10" s="25"/>
      <c r="C10" s="9">
        <v>43587</v>
      </c>
      <c r="D10" s="7">
        <v>20</v>
      </c>
      <c r="E10" s="35">
        <v>1020</v>
      </c>
      <c r="F10" s="30">
        <v>32</v>
      </c>
      <c r="G10" s="8">
        <v>0</v>
      </c>
      <c r="H10" s="7">
        <v>0</v>
      </c>
      <c r="I10" s="7">
        <v>31</v>
      </c>
      <c r="J10" s="7">
        <f t="shared" si="0"/>
        <v>10.333333333333334</v>
      </c>
      <c r="K10" s="7">
        <f t="shared" si="1"/>
        <v>17.897858344878401</v>
      </c>
      <c r="L10" s="31">
        <f t="shared" si="17"/>
        <v>262.33333333333331</v>
      </c>
      <c r="M10" s="6">
        <f t="shared" si="2"/>
        <v>0</v>
      </c>
      <c r="N10" s="6">
        <f t="shared" si="3"/>
        <v>0</v>
      </c>
      <c r="O10" s="6">
        <f t="shared" si="4"/>
        <v>37.242266529834339</v>
      </c>
      <c r="P10" s="7">
        <f t="shared" si="5"/>
        <v>18.621133264917169</v>
      </c>
      <c r="Q10" s="7">
        <f t="shared" si="6"/>
        <v>21.501832606231645</v>
      </c>
      <c r="R10" s="1">
        <f t="shared" si="18"/>
        <v>476.07692853943882</v>
      </c>
      <c r="S10" s="6">
        <v>0</v>
      </c>
      <c r="T10" s="7">
        <v>966</v>
      </c>
      <c r="U10" s="46">
        <v>1506</v>
      </c>
      <c r="V10" s="7">
        <f t="shared" si="7"/>
        <v>1236</v>
      </c>
      <c r="W10" s="7">
        <f t="shared" si="8"/>
        <v>762.97575321893419</v>
      </c>
      <c r="X10" s="31">
        <f t="shared" si="22"/>
        <v>22285.5</v>
      </c>
      <c r="Y10" s="6">
        <f t="shared" si="19"/>
        <v>0</v>
      </c>
      <c r="Z10" s="7">
        <f t="shared" si="24"/>
        <v>0</v>
      </c>
      <c r="AA10" s="7">
        <f t="shared" si="23"/>
        <v>420.36</v>
      </c>
      <c r="AB10" s="7">
        <f t="shared" si="10"/>
        <v>140.12</v>
      </c>
      <c r="AC10" s="7">
        <f t="shared" si="11"/>
        <v>242.69495915655108</v>
      </c>
      <c r="AD10" s="1">
        <f t="shared" si="20"/>
        <v>7500.6533333333336</v>
      </c>
      <c r="AE10" s="6">
        <f t="shared" si="12"/>
        <v>0</v>
      </c>
      <c r="AF10" s="6">
        <f t="shared" si="13"/>
        <v>0</v>
      </c>
      <c r="AG10" s="6">
        <f t="shared" si="14"/>
        <v>505.00513414455361</v>
      </c>
      <c r="AH10" s="7">
        <f t="shared" si="15"/>
        <v>168.33504471485119</v>
      </c>
      <c r="AI10" s="7">
        <f t="shared" si="16"/>
        <v>291.56485014050111</v>
      </c>
      <c r="AJ10" s="31">
        <f t="shared" si="21"/>
        <v>9011.0106641254952</v>
      </c>
    </row>
    <row r="11" spans="1:36" ht="16" x14ac:dyDescent="0.2">
      <c r="B11" s="25"/>
      <c r="C11" s="9">
        <v>43589</v>
      </c>
      <c r="D11" s="7">
        <v>22</v>
      </c>
      <c r="E11" s="35">
        <v>1020</v>
      </c>
      <c r="F11" s="30">
        <v>32</v>
      </c>
      <c r="G11" s="8">
        <v>0</v>
      </c>
      <c r="H11" s="7">
        <v>0</v>
      </c>
      <c r="I11" s="7">
        <v>10</v>
      </c>
      <c r="J11" s="7">
        <f t="shared" si="0"/>
        <v>3.3333333333333335</v>
      </c>
      <c r="K11" s="7">
        <f t="shared" si="1"/>
        <v>5.7735026918962573</v>
      </c>
      <c r="L11" s="31">
        <f t="shared" si="17"/>
        <v>265.66666666666663</v>
      </c>
      <c r="M11" s="6">
        <f t="shared" si="2"/>
        <v>0</v>
      </c>
      <c r="N11" s="6">
        <f t="shared" si="3"/>
        <v>0</v>
      </c>
      <c r="O11" s="6">
        <f t="shared" si="4"/>
        <v>12.013634364462689</v>
      </c>
      <c r="P11" s="7">
        <f t="shared" si="5"/>
        <v>6.0068171822313445</v>
      </c>
      <c r="Q11" s="7">
        <f t="shared" si="6"/>
        <v>6.9360750342682724</v>
      </c>
      <c r="R11" s="1">
        <f t="shared" si="18"/>
        <v>482.0837457216702</v>
      </c>
      <c r="S11" s="6">
        <v>0</v>
      </c>
      <c r="T11" s="7">
        <v>1577</v>
      </c>
      <c r="U11" s="47">
        <v>3030</v>
      </c>
      <c r="V11" s="7">
        <f t="shared" si="7"/>
        <v>2303.5</v>
      </c>
      <c r="W11" s="7">
        <f t="shared" si="8"/>
        <v>1515.4228232850835</v>
      </c>
      <c r="X11" s="31">
        <f t="shared" si="22"/>
        <v>24589</v>
      </c>
      <c r="Y11" s="6">
        <f t="shared" si="19"/>
        <v>0</v>
      </c>
      <c r="Z11" s="7">
        <f t="shared" si="24"/>
        <v>0</v>
      </c>
      <c r="AA11" s="7">
        <f t="shared" si="23"/>
        <v>261.8</v>
      </c>
      <c r="AB11" s="7">
        <f t="shared" si="10"/>
        <v>87.266666666666666</v>
      </c>
      <c r="AC11" s="7">
        <f t="shared" si="11"/>
        <v>151.15030047384403</v>
      </c>
      <c r="AD11" s="1">
        <f t="shared" si="20"/>
        <v>7587.92</v>
      </c>
      <c r="AE11" s="6">
        <f t="shared" si="12"/>
        <v>0</v>
      </c>
      <c r="AF11" s="6">
        <f t="shared" si="13"/>
        <v>0</v>
      </c>
      <c r="AG11" s="6">
        <f t="shared" si="14"/>
        <v>314.5169476616332</v>
      </c>
      <c r="AH11" s="7">
        <f t="shared" si="15"/>
        <v>104.83898255387773</v>
      </c>
      <c r="AI11" s="7">
        <f t="shared" si="16"/>
        <v>181.58644439714337</v>
      </c>
      <c r="AJ11" s="31">
        <f t="shared" si="21"/>
        <v>9115.8496466793731</v>
      </c>
    </row>
    <row r="12" spans="1:36" ht="16" x14ac:dyDescent="0.2">
      <c r="B12" s="25"/>
      <c r="C12" s="9">
        <v>43591</v>
      </c>
      <c r="D12" s="7">
        <v>24</v>
      </c>
      <c r="E12" s="35">
        <v>1020</v>
      </c>
      <c r="F12" s="30">
        <v>32</v>
      </c>
      <c r="G12" s="8">
        <v>0</v>
      </c>
      <c r="H12" s="7">
        <v>0</v>
      </c>
      <c r="I12" s="7">
        <v>10</v>
      </c>
      <c r="J12" s="7">
        <f t="shared" si="0"/>
        <v>3.3333333333333335</v>
      </c>
      <c r="K12" s="7">
        <f t="shared" si="1"/>
        <v>5.7735026918962573</v>
      </c>
      <c r="L12" s="31">
        <f t="shared" si="17"/>
        <v>268.99999999999994</v>
      </c>
      <c r="M12" s="6">
        <f t="shared" si="2"/>
        <v>0</v>
      </c>
      <c r="N12" s="6">
        <f>((E12*H12)/((273.15+F12)*760))*273.15</f>
        <v>0</v>
      </c>
      <c r="O12" s="6">
        <f t="shared" si="4"/>
        <v>12.013634364462689</v>
      </c>
      <c r="P12" s="7">
        <f t="shared" si="5"/>
        <v>6.0068171822313445</v>
      </c>
      <c r="Q12" s="7">
        <f t="shared" si="6"/>
        <v>6.9360750342682724</v>
      </c>
      <c r="R12" s="1">
        <f t="shared" si="18"/>
        <v>488.09056290390151</v>
      </c>
      <c r="S12" s="6">
        <v>0</v>
      </c>
      <c r="T12" s="7">
        <v>2945</v>
      </c>
      <c r="U12" s="7">
        <v>1356</v>
      </c>
      <c r="V12" s="7">
        <f t="shared" si="7"/>
        <v>2150.5</v>
      </c>
      <c r="W12" s="7">
        <f t="shared" si="8"/>
        <v>1474.0353908008226</v>
      </c>
      <c r="X12" s="31">
        <f t="shared" si="22"/>
        <v>26739.5</v>
      </c>
      <c r="Y12" s="6">
        <f t="shared" si="19"/>
        <v>0</v>
      </c>
      <c r="Z12" s="7">
        <f t="shared" si="24"/>
        <v>0</v>
      </c>
      <c r="AA12" s="7">
        <f t="shared" si="23"/>
        <v>285</v>
      </c>
      <c r="AB12" s="7">
        <f t="shared" si="10"/>
        <v>95</v>
      </c>
      <c r="AC12" s="7">
        <f t="shared" si="11"/>
        <v>164.54482671904336</v>
      </c>
      <c r="AD12" s="1">
        <f t="shared" si="20"/>
        <v>7682.92</v>
      </c>
      <c r="AE12" s="6">
        <f t="shared" si="12"/>
        <v>0</v>
      </c>
      <c r="AF12" s="6">
        <f t="shared" si="13"/>
        <v>0</v>
      </c>
      <c r="AG12" s="6">
        <f t="shared" si="14"/>
        <v>342.38857938718667</v>
      </c>
      <c r="AH12" s="7">
        <f t="shared" si="15"/>
        <v>114.12952646239556</v>
      </c>
      <c r="AI12" s="7">
        <f t="shared" si="16"/>
        <v>197.67813847664578</v>
      </c>
      <c r="AJ12" s="31">
        <f t="shared" si="21"/>
        <v>9229.9791731417681</v>
      </c>
    </row>
    <row r="13" spans="1:36" ht="16" x14ac:dyDescent="0.2">
      <c r="B13" s="25"/>
      <c r="C13" s="9">
        <v>43593</v>
      </c>
      <c r="D13" s="7">
        <v>26</v>
      </c>
      <c r="E13" s="35">
        <v>1020</v>
      </c>
      <c r="F13" s="30">
        <v>32</v>
      </c>
      <c r="G13" s="8">
        <v>0</v>
      </c>
      <c r="H13" s="7">
        <v>0</v>
      </c>
      <c r="I13" s="7">
        <v>10</v>
      </c>
      <c r="J13" s="7">
        <f t="shared" si="0"/>
        <v>3.3333333333333335</v>
      </c>
      <c r="K13" s="7">
        <f t="shared" si="1"/>
        <v>5.7735026918962573</v>
      </c>
      <c r="L13" s="31">
        <f t="shared" si="17"/>
        <v>272.33333333333326</v>
      </c>
      <c r="M13" s="6">
        <f t="shared" si="2"/>
        <v>0</v>
      </c>
      <c r="N13" s="6">
        <f t="shared" si="3"/>
        <v>0</v>
      </c>
      <c r="O13" s="6">
        <f t="shared" si="4"/>
        <v>12.013634364462689</v>
      </c>
      <c r="P13" s="7">
        <f t="shared" si="5"/>
        <v>6.0068171822313445</v>
      </c>
      <c r="Q13" s="7">
        <f t="shared" si="6"/>
        <v>6.9360750342682724</v>
      </c>
      <c r="R13" s="1">
        <f t="shared" si="18"/>
        <v>494.09738008613283</v>
      </c>
      <c r="S13" s="6">
        <v>0</v>
      </c>
      <c r="T13" s="7">
        <v>3150</v>
      </c>
      <c r="U13" s="7">
        <v>2618</v>
      </c>
      <c r="V13" s="7">
        <f t="shared" si="7"/>
        <v>2884</v>
      </c>
      <c r="W13" s="7">
        <f t="shared" si="8"/>
        <v>1686.1913691314319</v>
      </c>
      <c r="X13" s="31">
        <f t="shared" si="22"/>
        <v>29623.5</v>
      </c>
      <c r="Y13" s="6">
        <f t="shared" si="19"/>
        <v>0</v>
      </c>
      <c r="Z13" s="7">
        <f t="shared" si="24"/>
        <v>0</v>
      </c>
      <c r="AA13" s="7">
        <f t="shared" si="23"/>
        <v>399.2</v>
      </c>
      <c r="AB13" s="7">
        <f t="shared" si="10"/>
        <v>133.06666666666666</v>
      </c>
      <c r="AC13" s="7">
        <f t="shared" si="11"/>
        <v>230.4782274604986</v>
      </c>
      <c r="AD13" s="1">
        <f t="shared" si="20"/>
        <v>7815.9866666666667</v>
      </c>
      <c r="AE13" s="6">
        <f t="shared" si="12"/>
        <v>0</v>
      </c>
      <c r="AF13" s="6">
        <f t="shared" si="13"/>
        <v>0</v>
      </c>
      <c r="AG13" s="6">
        <f t="shared" si="14"/>
        <v>479.58428382935051</v>
      </c>
      <c r="AH13" s="7">
        <f t="shared" si="15"/>
        <v>159.86142794311684</v>
      </c>
      <c r="AI13" s="7">
        <f t="shared" si="16"/>
        <v>276.88811536798943</v>
      </c>
      <c r="AJ13" s="31">
        <f t="shared" si="21"/>
        <v>9389.8406010848848</v>
      </c>
    </row>
    <row r="14" spans="1:36" ht="16" x14ac:dyDescent="0.2">
      <c r="B14" s="25"/>
      <c r="C14" s="9">
        <v>43595</v>
      </c>
      <c r="D14" s="7">
        <v>28</v>
      </c>
      <c r="E14" s="35">
        <v>1020</v>
      </c>
      <c r="F14" s="30">
        <v>32</v>
      </c>
      <c r="G14" s="8">
        <v>0</v>
      </c>
      <c r="H14" s="7">
        <v>80</v>
      </c>
      <c r="I14" s="7">
        <v>0</v>
      </c>
      <c r="J14" s="7">
        <f t="shared" si="0"/>
        <v>26.666666666666668</v>
      </c>
      <c r="K14" s="7">
        <f t="shared" si="1"/>
        <v>46.188021535170058</v>
      </c>
      <c r="L14" s="31">
        <f t="shared" si="17"/>
        <v>298.99999999999994</v>
      </c>
      <c r="M14" s="6">
        <f t="shared" si="2"/>
        <v>0</v>
      </c>
      <c r="N14" s="6">
        <f t="shared" si="3"/>
        <v>96.109074915701513</v>
      </c>
      <c r="O14" s="6">
        <f t="shared" si="4"/>
        <v>0</v>
      </c>
      <c r="P14" s="7">
        <f t="shared" si="5"/>
        <v>48.054537457850756</v>
      </c>
      <c r="Q14" s="7">
        <f t="shared" si="6"/>
        <v>55.488600274146179</v>
      </c>
      <c r="R14" s="1">
        <f t="shared" si="18"/>
        <v>542.15191754398359</v>
      </c>
      <c r="S14" s="6">
        <v>0</v>
      </c>
      <c r="T14" s="7">
        <v>3324</v>
      </c>
      <c r="U14" s="7">
        <v>2850</v>
      </c>
      <c r="V14" s="7">
        <f t="shared" si="7"/>
        <v>3087</v>
      </c>
      <c r="W14" s="7">
        <f t="shared" si="8"/>
        <v>1797.9688540127718</v>
      </c>
      <c r="X14" s="31">
        <f t="shared" si="22"/>
        <v>32710.5</v>
      </c>
      <c r="Y14" s="6">
        <f t="shared" si="19"/>
        <v>0</v>
      </c>
      <c r="Z14" s="7">
        <f t="shared" si="24"/>
        <v>1575.2</v>
      </c>
      <c r="AA14" s="7">
        <f t="shared" si="23"/>
        <v>0</v>
      </c>
      <c r="AB14" s="7">
        <f t="shared" si="10"/>
        <v>525.06666666666672</v>
      </c>
      <c r="AC14" s="7">
        <f t="shared" si="11"/>
        <v>909.44214402749856</v>
      </c>
      <c r="AD14" s="1">
        <f t="shared" si="20"/>
        <v>8341.0533333333333</v>
      </c>
      <c r="AE14" s="6">
        <f t="shared" si="12"/>
        <v>0</v>
      </c>
      <c r="AF14" s="6">
        <f t="shared" si="13"/>
        <v>1892.3876850901627</v>
      </c>
      <c r="AG14" s="6">
        <f t="shared" si="14"/>
        <v>0</v>
      </c>
      <c r="AH14" s="7">
        <f t="shared" si="15"/>
        <v>630.79589503005423</v>
      </c>
      <c r="AI14" s="7">
        <f t="shared" si="16"/>
        <v>1092.5705393979383</v>
      </c>
      <c r="AJ14" s="31">
        <f t="shared" si="21"/>
        <v>10020.636496114939</v>
      </c>
    </row>
    <row r="15" spans="1:36" ht="16" x14ac:dyDescent="0.2">
      <c r="B15" s="25"/>
      <c r="C15" s="9">
        <v>43598</v>
      </c>
      <c r="D15" s="7">
        <v>31</v>
      </c>
      <c r="E15" s="35">
        <v>1020</v>
      </c>
      <c r="F15" s="30">
        <v>32</v>
      </c>
      <c r="G15" s="8">
        <v>0</v>
      </c>
      <c r="H15" s="7">
        <v>89</v>
      </c>
      <c r="I15" s="7">
        <v>0</v>
      </c>
      <c r="J15" s="7">
        <f t="shared" si="0"/>
        <v>29.666666666666668</v>
      </c>
      <c r="K15" s="7">
        <f t="shared" si="1"/>
        <v>51.384173957876691</v>
      </c>
      <c r="L15" s="31">
        <f t="shared" si="17"/>
        <v>328.66666666666663</v>
      </c>
      <c r="M15" s="6">
        <f t="shared" si="2"/>
        <v>0</v>
      </c>
      <c r="N15" s="6">
        <f t="shared" si="3"/>
        <v>106.92134584371794</v>
      </c>
      <c r="O15" s="6">
        <f t="shared" si="4"/>
        <v>0</v>
      </c>
      <c r="P15" s="7">
        <f t="shared" si="5"/>
        <v>53.460672921858972</v>
      </c>
      <c r="Q15" s="7">
        <f t="shared" si="6"/>
        <v>61.731067804987624</v>
      </c>
      <c r="R15" s="1">
        <f t="shared" si="18"/>
        <v>595.61259046584257</v>
      </c>
      <c r="S15" s="6">
        <v>0</v>
      </c>
      <c r="T15" s="7">
        <v>2267</v>
      </c>
      <c r="U15" s="7">
        <v>3992</v>
      </c>
      <c r="V15" s="7">
        <f t="shared" si="7"/>
        <v>3129.5</v>
      </c>
      <c r="W15" s="7">
        <f t="shared" si="8"/>
        <v>2002.1229565971548</v>
      </c>
      <c r="X15" s="31">
        <f t="shared" si="22"/>
        <v>35840</v>
      </c>
      <c r="Y15" s="6">
        <f t="shared" si="19"/>
        <v>0</v>
      </c>
      <c r="Z15" s="7">
        <f t="shared" si="24"/>
        <v>47.17</v>
      </c>
      <c r="AA15" s="7">
        <f t="shared" si="23"/>
        <v>0</v>
      </c>
      <c r="AB15" s="7">
        <f t="shared" si="10"/>
        <v>15.723333333333334</v>
      </c>
      <c r="AC15" s="7">
        <f t="shared" si="11"/>
        <v>27.233612197674649</v>
      </c>
      <c r="AD15" s="1">
        <f t="shared" si="20"/>
        <v>8356.7766666666666</v>
      </c>
      <c r="AE15" s="6">
        <f t="shared" si="12"/>
        <v>0</v>
      </c>
      <c r="AF15" s="6">
        <f t="shared" si="13"/>
        <v>56.668313297170506</v>
      </c>
      <c r="AG15" s="6">
        <f t="shared" si="14"/>
        <v>0</v>
      </c>
      <c r="AH15" s="7">
        <f t="shared" si="15"/>
        <v>18.889437765723503</v>
      </c>
      <c r="AI15" s="7">
        <f t="shared" si="16"/>
        <v>32.717465936643435</v>
      </c>
      <c r="AJ15" s="31">
        <f t="shared" si="21"/>
        <v>10039.525933880663</v>
      </c>
    </row>
    <row r="16" spans="1:36" ht="16" x14ac:dyDescent="0.2">
      <c r="B16" s="25"/>
      <c r="C16" s="9">
        <v>43600</v>
      </c>
      <c r="D16" s="7">
        <v>33</v>
      </c>
      <c r="E16" s="35">
        <v>1020</v>
      </c>
      <c r="F16" s="30">
        <v>32</v>
      </c>
      <c r="G16" s="8">
        <v>0</v>
      </c>
      <c r="H16" s="7">
        <v>71</v>
      </c>
      <c r="I16" s="7">
        <v>0</v>
      </c>
      <c r="J16" s="7">
        <f t="shared" si="0"/>
        <v>23.666666666666668</v>
      </c>
      <c r="K16" s="7">
        <f t="shared" si="1"/>
        <v>40.991869112463434</v>
      </c>
      <c r="L16" s="31">
        <f t="shared" si="17"/>
        <v>352.33333333333331</v>
      </c>
      <c r="M16" s="6">
        <f t="shared" si="2"/>
        <v>0</v>
      </c>
      <c r="N16" s="6">
        <f t="shared" si="3"/>
        <v>85.296803987685095</v>
      </c>
      <c r="O16" s="6">
        <f t="shared" si="4"/>
        <v>0</v>
      </c>
      <c r="P16" s="7">
        <f t="shared" si="5"/>
        <v>42.648401993842548</v>
      </c>
      <c r="Q16" s="7">
        <f t="shared" si="6"/>
        <v>49.246132743304734</v>
      </c>
      <c r="R16" s="1">
        <f t="shared" si="18"/>
        <v>638.2609924596851</v>
      </c>
      <c r="S16" s="6">
        <v>0</v>
      </c>
      <c r="T16" s="7">
        <v>1969</v>
      </c>
      <c r="U16" s="7">
        <v>4152</v>
      </c>
      <c r="V16" s="7">
        <f t="shared" si="7"/>
        <v>3060.5</v>
      </c>
      <c r="W16" s="7">
        <f t="shared" si="8"/>
        <v>2076.918952037689</v>
      </c>
      <c r="X16" s="31">
        <f t="shared" si="22"/>
        <v>38900.5</v>
      </c>
      <c r="Y16" s="6">
        <f t="shared" si="19"/>
        <v>0</v>
      </c>
      <c r="Z16" s="7">
        <f t="shared" si="24"/>
        <v>146.26</v>
      </c>
      <c r="AA16" s="7">
        <f t="shared" si="23"/>
        <v>0</v>
      </c>
      <c r="AB16" s="7">
        <f t="shared" si="10"/>
        <v>48.75333333333333</v>
      </c>
      <c r="AC16" s="7">
        <f t="shared" si="11"/>
        <v>84.443250371674651</v>
      </c>
      <c r="AD16" s="1">
        <f t="shared" si="20"/>
        <v>8405.5300000000007</v>
      </c>
      <c r="AE16" s="6">
        <f t="shared" si="12"/>
        <v>0</v>
      </c>
      <c r="AF16" s="6">
        <f t="shared" si="13"/>
        <v>175.71141621463127</v>
      </c>
      <c r="AG16" s="6">
        <f t="shared" si="14"/>
        <v>0</v>
      </c>
      <c r="AH16" s="7">
        <f t="shared" si="15"/>
        <v>58.570472071543755</v>
      </c>
      <c r="AI16" s="7">
        <f t="shared" si="16"/>
        <v>101.44703345120773</v>
      </c>
      <c r="AJ16" s="31">
        <f t="shared" si="21"/>
        <v>10098.096405952207</v>
      </c>
    </row>
    <row r="17" spans="1:36" ht="16" x14ac:dyDescent="0.2">
      <c r="B17" s="25"/>
      <c r="C17" s="9">
        <v>43602</v>
      </c>
      <c r="D17" s="7">
        <v>35</v>
      </c>
      <c r="E17" s="35">
        <v>1020</v>
      </c>
      <c r="F17" s="30">
        <v>32</v>
      </c>
      <c r="G17" s="8">
        <v>0</v>
      </c>
      <c r="H17" s="7">
        <v>50</v>
      </c>
      <c r="I17" s="7">
        <v>100</v>
      </c>
      <c r="J17" s="7">
        <f t="shared" si="0"/>
        <v>50</v>
      </c>
      <c r="K17" s="7">
        <f t="shared" si="1"/>
        <v>50</v>
      </c>
      <c r="L17" s="31">
        <f t="shared" si="17"/>
        <v>402.33333333333331</v>
      </c>
      <c r="M17" s="6">
        <f t="shared" si="2"/>
        <v>0</v>
      </c>
      <c r="N17" s="6">
        <f t="shared" si="3"/>
        <v>60.068171822313445</v>
      </c>
      <c r="O17" s="6">
        <f t="shared" si="4"/>
        <v>120.13634364462689</v>
      </c>
      <c r="P17" s="7">
        <f t="shared" si="5"/>
        <v>90.102257733470168</v>
      </c>
      <c r="Q17" s="7">
        <f t="shared" si="6"/>
        <v>60.068171822313445</v>
      </c>
      <c r="R17" s="1">
        <f t="shared" si="18"/>
        <v>728.3632501931553</v>
      </c>
      <c r="S17" s="6">
        <v>0</v>
      </c>
      <c r="T17" s="7">
        <v>53</v>
      </c>
      <c r="U17" s="7">
        <v>78</v>
      </c>
      <c r="V17" s="7">
        <f t="shared" si="7"/>
        <v>65.5</v>
      </c>
      <c r="W17" s="7">
        <f t="shared" si="8"/>
        <v>39.828800299950458</v>
      </c>
      <c r="X17" s="31">
        <f t="shared" si="22"/>
        <v>38966</v>
      </c>
      <c r="Y17" s="6">
        <f t="shared" si="19"/>
        <v>0</v>
      </c>
      <c r="Z17" s="7">
        <f t="shared" si="24"/>
        <v>49</v>
      </c>
      <c r="AA17" s="7">
        <f t="shared" si="23"/>
        <v>144</v>
      </c>
      <c r="AB17" s="7">
        <f t="shared" si="10"/>
        <v>64.333333333333329</v>
      </c>
      <c r="AC17" s="7">
        <f t="shared" si="11"/>
        <v>73.214297328686655</v>
      </c>
      <c r="AD17" s="1">
        <f t="shared" si="20"/>
        <v>8469.8633333333346</v>
      </c>
      <c r="AE17" s="6">
        <f t="shared" si="12"/>
        <v>0</v>
      </c>
      <c r="AF17" s="6">
        <f t="shared" si="13"/>
        <v>58.866808385867174</v>
      </c>
      <c r="AG17" s="6">
        <f t="shared" si="14"/>
        <v>172.99633484826273</v>
      </c>
      <c r="AH17" s="7">
        <f t="shared" si="15"/>
        <v>77.287714411376626</v>
      </c>
      <c r="AI17" s="7">
        <f t="shared" si="16"/>
        <v>87.95697983578988</v>
      </c>
      <c r="AJ17" s="31">
        <f t="shared" si="21"/>
        <v>10175.384120363584</v>
      </c>
    </row>
    <row r="18" spans="1:36" ht="16" x14ac:dyDescent="0.2">
      <c r="B18" s="25"/>
      <c r="C18" s="9">
        <v>43605</v>
      </c>
      <c r="D18" s="7">
        <v>38</v>
      </c>
      <c r="E18" s="35">
        <v>1020</v>
      </c>
      <c r="F18" s="30">
        <v>32</v>
      </c>
      <c r="G18" s="8">
        <v>0</v>
      </c>
      <c r="H18" s="7">
        <v>132</v>
      </c>
      <c r="I18" s="7">
        <v>70</v>
      </c>
      <c r="J18" s="7">
        <f t="shared" si="0"/>
        <v>67.333333333333329</v>
      </c>
      <c r="K18" s="7">
        <f t="shared" si="1"/>
        <v>66.040391680647474</v>
      </c>
      <c r="L18" s="31">
        <f t="shared" si="17"/>
        <v>469.66666666666663</v>
      </c>
      <c r="M18" s="6">
        <f t="shared" si="2"/>
        <v>0</v>
      </c>
      <c r="N18" s="6">
        <f t="shared" si="3"/>
        <v>158.5799736109075</v>
      </c>
      <c r="O18" s="6">
        <f t="shared" si="4"/>
        <v>84.095440551238823</v>
      </c>
      <c r="P18" s="7">
        <f t="shared" si="5"/>
        <v>121.33770708107316</v>
      </c>
      <c r="Q18" s="7">
        <f t="shared" si="6"/>
        <v>79.338511893720252</v>
      </c>
      <c r="R18" s="1">
        <f t="shared" si="18"/>
        <v>849.70095727422847</v>
      </c>
      <c r="S18" s="6">
        <v>0</v>
      </c>
      <c r="T18" s="7">
        <v>206</v>
      </c>
      <c r="U18" s="7">
        <v>113</v>
      </c>
      <c r="V18" s="7">
        <f t="shared" si="7"/>
        <v>159.5</v>
      </c>
      <c r="W18" s="7">
        <f t="shared" si="8"/>
        <v>103.16168539401308</v>
      </c>
      <c r="X18" s="31">
        <f t="shared" si="22"/>
        <v>39125.5</v>
      </c>
      <c r="Y18" s="6">
        <f t="shared" si="19"/>
        <v>0</v>
      </c>
      <c r="Z18" s="7">
        <f t="shared" si="24"/>
        <v>79.2</v>
      </c>
      <c r="AA18" s="7">
        <f t="shared" si="23"/>
        <v>301.7</v>
      </c>
      <c r="AB18" s="7">
        <f t="shared" si="10"/>
        <v>126.96666666666665</v>
      </c>
      <c r="AC18" s="7">
        <f t="shared" si="11"/>
        <v>156.41919106469427</v>
      </c>
      <c r="AD18" s="1">
        <f t="shared" si="20"/>
        <v>8596.8300000000017</v>
      </c>
      <c r="AE18" s="6">
        <f t="shared" si="12"/>
        <v>0</v>
      </c>
      <c r="AF18" s="6">
        <f t="shared" si="13"/>
        <v>95.147984166544489</v>
      </c>
      <c r="AG18" s="6">
        <f t="shared" si="14"/>
        <v>362.45134877583934</v>
      </c>
      <c r="AH18" s="7">
        <f t="shared" si="15"/>
        <v>152.53311098079462</v>
      </c>
      <c r="AI18" s="7">
        <f t="shared" si="16"/>
        <v>187.9162969036266</v>
      </c>
      <c r="AJ18" s="31">
        <f t="shared" si="21"/>
        <v>10327.917231344378</v>
      </c>
    </row>
    <row r="19" spans="1:36" ht="16" x14ac:dyDescent="0.2">
      <c r="B19" s="25"/>
      <c r="C19" s="9">
        <v>43607</v>
      </c>
      <c r="D19" s="7">
        <v>40</v>
      </c>
      <c r="E19" s="35">
        <v>1020</v>
      </c>
      <c r="F19" s="30">
        <v>32</v>
      </c>
      <c r="G19" s="8">
        <v>0</v>
      </c>
      <c r="H19" s="7">
        <v>88</v>
      </c>
      <c r="I19" s="7">
        <v>80</v>
      </c>
      <c r="J19" s="7">
        <f t="shared" si="0"/>
        <v>56</v>
      </c>
      <c r="K19" s="7">
        <f t="shared" si="1"/>
        <v>48.662100242385755</v>
      </c>
      <c r="L19" s="31">
        <f t="shared" si="17"/>
        <v>525.66666666666663</v>
      </c>
      <c r="M19" s="6">
        <f t="shared" si="2"/>
        <v>0</v>
      </c>
      <c r="N19" s="6">
        <f t="shared" si="3"/>
        <v>105.71998240727167</v>
      </c>
      <c r="O19" s="6">
        <f t="shared" si="4"/>
        <v>96.109074915701513</v>
      </c>
      <c r="P19" s="7">
        <f t="shared" si="5"/>
        <v>100.9145286614866</v>
      </c>
      <c r="Q19" s="7">
        <f t="shared" si="6"/>
        <v>58.460867971885357</v>
      </c>
      <c r="R19" s="1">
        <f t="shared" si="18"/>
        <v>950.61548593571501</v>
      </c>
      <c r="S19" s="6">
        <v>0</v>
      </c>
      <c r="T19" s="7">
        <v>98</v>
      </c>
      <c r="U19" s="7">
        <v>144</v>
      </c>
      <c r="V19" s="7">
        <f t="shared" si="7"/>
        <v>121</v>
      </c>
      <c r="W19" s="7">
        <f t="shared" si="8"/>
        <v>73.548170156254287</v>
      </c>
      <c r="X19" s="31">
        <f t="shared" si="22"/>
        <v>39246.5</v>
      </c>
      <c r="Y19" s="6">
        <f t="shared" si="19"/>
        <v>0</v>
      </c>
      <c r="Z19" s="7">
        <f t="shared" si="24"/>
        <v>321.2</v>
      </c>
      <c r="AA19" s="7">
        <f t="shared" si="23"/>
        <v>129.6</v>
      </c>
      <c r="AB19" s="7">
        <f t="shared" si="10"/>
        <v>150.26666666666665</v>
      </c>
      <c r="AC19" s="7">
        <f t="shared" si="11"/>
        <v>161.59422431922911</v>
      </c>
      <c r="AD19" s="1">
        <f t="shared" si="20"/>
        <v>8747.0966666666682</v>
      </c>
      <c r="AE19" s="6">
        <f t="shared" si="12"/>
        <v>0</v>
      </c>
      <c r="AF19" s="6">
        <f t="shared" si="13"/>
        <v>385.87793578654157</v>
      </c>
      <c r="AG19" s="6">
        <f t="shared" si="14"/>
        <v>155.69670136343646</v>
      </c>
      <c r="AH19" s="7">
        <f t="shared" si="15"/>
        <v>180.52487904999268</v>
      </c>
      <c r="AI19" s="7">
        <f t="shared" si="16"/>
        <v>194.13339263801831</v>
      </c>
      <c r="AJ19" s="31">
        <f t="shared" si="21"/>
        <v>10508.44211039437</v>
      </c>
    </row>
    <row r="20" spans="1:36" ht="16" x14ac:dyDescent="0.2">
      <c r="B20" s="25"/>
      <c r="C20" s="9">
        <v>43609</v>
      </c>
      <c r="D20" s="7">
        <v>42</v>
      </c>
      <c r="E20" s="35">
        <v>1020</v>
      </c>
      <c r="F20" s="30">
        <v>32</v>
      </c>
      <c r="G20" s="8">
        <v>0</v>
      </c>
      <c r="H20" s="7">
        <v>40</v>
      </c>
      <c r="I20" s="7">
        <v>69</v>
      </c>
      <c r="J20" s="7">
        <f t="shared" si="0"/>
        <v>36.333333333333336</v>
      </c>
      <c r="K20" s="7">
        <f t="shared" si="1"/>
        <v>34.645827069552446</v>
      </c>
      <c r="L20" s="31">
        <f t="shared" si="17"/>
        <v>562</v>
      </c>
      <c r="M20" s="6">
        <f t="shared" si="2"/>
        <v>0</v>
      </c>
      <c r="N20" s="6">
        <f t="shared" si="3"/>
        <v>48.054537457850756</v>
      </c>
      <c r="O20" s="6">
        <f t="shared" si="4"/>
        <v>82.894077114792566</v>
      </c>
      <c r="P20" s="7">
        <f t="shared" si="5"/>
        <v>65.474307286321661</v>
      </c>
      <c r="Q20" s="7">
        <f t="shared" si="6"/>
        <v>41.622229866800708</v>
      </c>
      <c r="R20" s="1">
        <f t="shared" si="18"/>
        <v>1016.0897932220366</v>
      </c>
      <c r="S20" s="6">
        <v>0</v>
      </c>
      <c r="T20" s="7">
        <v>60</v>
      </c>
      <c r="U20" s="7">
        <v>431</v>
      </c>
      <c r="V20" s="7">
        <f>AVERAGE(T20:U20)</f>
        <v>245.5</v>
      </c>
      <c r="W20" s="7">
        <f>STDEV(S20:U20)</f>
        <v>233.45306451904489</v>
      </c>
      <c r="X20" s="31">
        <f t="shared" si="22"/>
        <v>39492</v>
      </c>
      <c r="Y20" s="6">
        <f t="shared" si="19"/>
        <v>0</v>
      </c>
      <c r="Z20" s="7" t="e">
        <f>H20*#REF!/100</f>
        <v>#REF!</v>
      </c>
      <c r="AA20" s="7" t="e">
        <f>I20*#REF!/100</f>
        <v>#REF!</v>
      </c>
      <c r="AB20" s="7" t="e">
        <f t="shared" si="10"/>
        <v>#REF!</v>
      </c>
      <c r="AC20" s="7" t="e">
        <f t="shared" si="11"/>
        <v>#REF!</v>
      </c>
      <c r="AD20" s="1" t="e">
        <f t="shared" si="20"/>
        <v>#REF!</v>
      </c>
      <c r="AE20" s="6">
        <f t="shared" si="12"/>
        <v>0</v>
      </c>
      <c r="AF20" s="6" t="e">
        <f t="shared" si="13"/>
        <v>#REF!</v>
      </c>
      <c r="AG20" s="6" t="e">
        <f t="shared" si="14"/>
        <v>#REF!</v>
      </c>
      <c r="AH20" s="7" t="e">
        <f t="shared" si="15"/>
        <v>#REF!</v>
      </c>
      <c r="AI20" s="7" t="e">
        <f t="shared" si="16"/>
        <v>#REF!</v>
      </c>
      <c r="AJ20" s="31" t="e">
        <f t="shared" si="21"/>
        <v>#REF!</v>
      </c>
    </row>
    <row r="21" spans="1:36" ht="16" x14ac:dyDescent="0.2">
      <c r="B21" s="25"/>
      <c r="C21" s="9">
        <v>43612</v>
      </c>
      <c r="D21" s="7">
        <v>45</v>
      </c>
      <c r="E21" s="35">
        <v>1020</v>
      </c>
      <c r="F21" s="30">
        <v>32</v>
      </c>
      <c r="G21" s="8">
        <v>0</v>
      </c>
      <c r="H21" s="7">
        <v>95</v>
      </c>
      <c r="I21" s="7">
        <v>80</v>
      </c>
      <c r="J21" s="7">
        <f t="shared" si="0"/>
        <v>58.333333333333336</v>
      </c>
      <c r="K21" s="7">
        <f t="shared" si="1"/>
        <v>51.071844820148534</v>
      </c>
      <c r="L21" s="31">
        <f t="shared" si="17"/>
        <v>620.33333333333337</v>
      </c>
      <c r="M21" s="6">
        <f t="shared" si="2"/>
        <v>0</v>
      </c>
      <c r="N21" s="6">
        <f t="shared" si="3"/>
        <v>114.12952646239556</v>
      </c>
      <c r="O21" s="6">
        <f t="shared" si="4"/>
        <v>96.109074915701513</v>
      </c>
      <c r="P21" s="7">
        <f t="shared" si="5"/>
        <v>105.11930068904854</v>
      </c>
      <c r="Q21" s="7">
        <f t="shared" si="6"/>
        <v>61.355846998784223</v>
      </c>
      <c r="R21" s="1">
        <f t="shared" si="18"/>
        <v>1121.2090939110851</v>
      </c>
      <c r="S21" s="6">
        <v>0</v>
      </c>
      <c r="T21" s="7">
        <v>365</v>
      </c>
      <c r="U21" s="7">
        <v>162</v>
      </c>
      <c r="V21" s="7">
        <f>AVERAGE(T21:U21)</f>
        <v>263.5</v>
      </c>
      <c r="W21" s="7">
        <f>STDEV(S21:U21)</f>
        <v>182.88338725355382</v>
      </c>
      <c r="X21" s="31">
        <f t="shared" si="22"/>
        <v>39755.5</v>
      </c>
      <c r="Y21" s="6">
        <f t="shared" si="19"/>
        <v>0</v>
      </c>
      <c r="Z21" s="7" t="e">
        <f>H21*#REF!/100</f>
        <v>#REF!</v>
      </c>
      <c r="AA21" s="7" t="e">
        <f>I21*#REF!/100</f>
        <v>#REF!</v>
      </c>
      <c r="AB21" s="7" t="e">
        <f t="shared" si="10"/>
        <v>#REF!</v>
      </c>
      <c r="AC21" s="7" t="e">
        <f t="shared" si="11"/>
        <v>#REF!</v>
      </c>
      <c r="AD21" s="1" t="e">
        <f t="shared" si="20"/>
        <v>#REF!</v>
      </c>
      <c r="AE21" s="6">
        <f t="shared" si="12"/>
        <v>0</v>
      </c>
      <c r="AF21" s="6" t="e">
        <f t="shared" si="13"/>
        <v>#REF!</v>
      </c>
      <c r="AG21" s="6" t="e">
        <f t="shared" si="14"/>
        <v>#REF!</v>
      </c>
      <c r="AH21" s="7" t="e">
        <f t="shared" si="15"/>
        <v>#REF!</v>
      </c>
      <c r="AI21" s="7" t="e">
        <f t="shared" si="16"/>
        <v>#REF!</v>
      </c>
      <c r="AJ21" s="31" t="e">
        <f t="shared" si="21"/>
        <v>#REF!</v>
      </c>
    </row>
    <row r="22" spans="1:36" ht="16" x14ac:dyDescent="0.2">
      <c r="B22" s="25"/>
      <c r="C22" s="9"/>
      <c r="D22" s="7"/>
      <c r="E22" s="35"/>
      <c r="F22" s="30"/>
      <c r="G22" s="8"/>
      <c r="H22" s="7"/>
      <c r="I22" s="7"/>
      <c r="J22" s="7"/>
      <c r="K22" s="7"/>
      <c r="L22" s="31"/>
      <c r="M22" s="6"/>
      <c r="N22" s="6"/>
      <c r="O22" s="6"/>
      <c r="P22" s="7"/>
      <c r="Q22" s="7"/>
      <c r="R22" s="1"/>
      <c r="S22" s="6"/>
      <c r="T22" s="7"/>
      <c r="U22" s="7"/>
      <c r="V22" s="7"/>
      <c r="W22" s="7"/>
      <c r="X22" s="31"/>
      <c r="Y22" s="6"/>
      <c r="Z22" s="7"/>
      <c r="AA22" s="7"/>
      <c r="AB22" s="7"/>
      <c r="AC22" s="7"/>
      <c r="AD22" s="1"/>
      <c r="AE22" s="6"/>
      <c r="AF22" s="6"/>
      <c r="AG22" s="6"/>
      <c r="AH22" s="7"/>
      <c r="AI22" s="7"/>
      <c r="AJ22" s="31"/>
    </row>
    <row r="23" spans="1:36" ht="16" x14ac:dyDescent="0.2">
      <c r="B23" s="25"/>
      <c r="C23" s="9"/>
      <c r="D23" s="7"/>
      <c r="E23" s="35"/>
      <c r="F23" s="30"/>
      <c r="G23" s="8"/>
      <c r="H23" s="7"/>
      <c r="I23" s="7"/>
      <c r="J23" s="7"/>
      <c r="K23" s="7"/>
      <c r="L23" s="31"/>
      <c r="M23" s="6"/>
      <c r="N23" s="6"/>
      <c r="O23" s="6"/>
      <c r="P23" s="7"/>
      <c r="Q23" s="7"/>
      <c r="R23" s="1"/>
      <c r="S23" s="6"/>
      <c r="T23" s="7"/>
      <c r="U23" s="7"/>
      <c r="V23" s="7"/>
      <c r="W23" s="7"/>
      <c r="X23" s="31"/>
      <c r="Y23" s="6"/>
      <c r="Z23" s="7"/>
      <c r="AA23" s="7"/>
      <c r="AB23" s="7"/>
      <c r="AC23" s="7"/>
      <c r="AD23" s="1"/>
      <c r="AE23" s="6"/>
      <c r="AF23" s="6"/>
      <c r="AG23" s="6"/>
      <c r="AH23" s="7"/>
      <c r="AI23" s="7"/>
      <c r="AJ23" s="31"/>
    </row>
    <row r="24" spans="1:36" ht="16" x14ac:dyDescent="0.2">
      <c r="B24" s="25"/>
      <c r="C24" s="9"/>
      <c r="D24" s="7"/>
      <c r="E24" s="35"/>
      <c r="F24" s="30"/>
      <c r="G24" s="8"/>
      <c r="H24" s="7"/>
      <c r="I24" s="7"/>
      <c r="J24" s="7"/>
      <c r="K24" s="7"/>
      <c r="L24" s="31"/>
      <c r="M24" s="6"/>
      <c r="N24" s="6"/>
      <c r="O24" s="6"/>
      <c r="P24" s="7"/>
      <c r="Q24" s="7"/>
      <c r="R24" s="1"/>
      <c r="S24" s="6"/>
      <c r="T24" s="7"/>
      <c r="U24" s="7"/>
      <c r="V24" s="7"/>
      <c r="W24" s="7"/>
      <c r="X24" s="31"/>
      <c r="Y24" s="6"/>
      <c r="Z24" s="7"/>
      <c r="AA24" s="7"/>
      <c r="AB24" s="7"/>
      <c r="AC24" s="7"/>
      <c r="AD24" s="1"/>
      <c r="AE24" s="6"/>
      <c r="AF24" s="6"/>
      <c r="AG24" s="6"/>
      <c r="AH24" s="7"/>
      <c r="AI24" s="7"/>
      <c r="AJ24" s="31"/>
    </row>
    <row r="25" spans="1:36" ht="17" thickBot="1" x14ac:dyDescent="0.25">
      <c r="B25" s="25"/>
      <c r="C25" s="10"/>
      <c r="D25" s="11"/>
      <c r="E25" s="35"/>
      <c r="F25" s="30"/>
      <c r="G25" s="8"/>
      <c r="H25" s="7"/>
      <c r="I25" s="7"/>
      <c r="J25" s="7"/>
      <c r="K25" s="7"/>
      <c r="L25" s="31"/>
      <c r="M25" s="6"/>
      <c r="N25" s="6"/>
      <c r="O25" s="6"/>
      <c r="P25" s="7"/>
      <c r="Q25" s="7"/>
      <c r="R25" s="1"/>
      <c r="S25" s="6"/>
      <c r="T25" s="7"/>
      <c r="U25" s="7"/>
      <c r="V25" s="7"/>
      <c r="W25" s="7"/>
      <c r="X25" s="31"/>
      <c r="Y25" s="6"/>
      <c r="Z25" s="7"/>
      <c r="AA25" s="7"/>
      <c r="AB25" s="7"/>
      <c r="AC25" s="7"/>
      <c r="AD25" s="1"/>
      <c r="AE25" s="6"/>
      <c r="AF25" s="6"/>
      <c r="AG25" s="6"/>
      <c r="AH25" s="7"/>
      <c r="AI25" s="7"/>
      <c r="AJ25" s="31"/>
    </row>
    <row r="26" spans="1:36" ht="17" thickBot="1" x14ac:dyDescent="0.25">
      <c r="A26" t="s">
        <v>16</v>
      </c>
      <c r="B26" s="28"/>
      <c r="C26" s="16">
        <v>43567</v>
      </c>
      <c r="D26" s="12">
        <v>0</v>
      </c>
      <c r="E26" s="35">
        <v>1020</v>
      </c>
      <c r="F26" s="30">
        <v>32</v>
      </c>
      <c r="G26" s="36">
        <v>0</v>
      </c>
      <c r="H26" s="15">
        <v>0</v>
      </c>
      <c r="I26" s="15">
        <v>0</v>
      </c>
      <c r="J26" s="15">
        <f t="shared" si="0"/>
        <v>0</v>
      </c>
      <c r="K26" s="15">
        <f t="shared" si="1"/>
        <v>0</v>
      </c>
      <c r="L26" s="31">
        <f>J26</f>
        <v>0</v>
      </c>
      <c r="M26" s="17">
        <f>((E26*G26)/((273.15+F26)*760))*273.15</f>
        <v>0</v>
      </c>
      <c r="N26" s="17">
        <f>((E26*H26)/((273.15+F26)*760))*273.15</f>
        <v>0</v>
      </c>
      <c r="O26" s="17">
        <f>((E26*I26)/((273.15+F26)*760))*273.15</f>
        <v>0</v>
      </c>
      <c r="P26" s="15">
        <f t="shared" ref="P26:P89" si="25">AVERAGE(M26:O26)</f>
        <v>0</v>
      </c>
      <c r="Q26" s="15">
        <f t="shared" si="6"/>
        <v>0</v>
      </c>
      <c r="R26" s="32">
        <f>P26</f>
        <v>0</v>
      </c>
      <c r="S26" s="17">
        <v>0</v>
      </c>
      <c r="T26" s="15">
        <v>0</v>
      </c>
      <c r="U26" s="15">
        <v>0</v>
      </c>
      <c r="V26" s="15">
        <f t="shared" ref="V26:V89" si="26">AVERAGE(S26:U26)</f>
        <v>0</v>
      </c>
      <c r="W26" s="15">
        <f t="shared" si="8"/>
        <v>0</v>
      </c>
      <c r="X26" s="32">
        <f>V26</f>
        <v>0</v>
      </c>
      <c r="Y26" s="17">
        <f t="shared" si="19"/>
        <v>0</v>
      </c>
      <c r="Z26" s="15">
        <f t="shared" si="9"/>
        <v>0</v>
      </c>
      <c r="AA26" s="15">
        <f t="shared" si="9"/>
        <v>0</v>
      </c>
      <c r="AB26" s="15">
        <f t="shared" si="10"/>
        <v>0</v>
      </c>
      <c r="AC26" s="15">
        <f t="shared" si="11"/>
        <v>0</v>
      </c>
      <c r="AD26" s="1">
        <f>AB26</f>
        <v>0</v>
      </c>
      <c r="AE26" s="17">
        <f>((E26*Y26)/((273.15+F26)*760))*273.15</f>
        <v>0</v>
      </c>
      <c r="AF26" s="17">
        <f>((E26*Z26)/((273.15+F26)*760))*273.15</f>
        <v>0</v>
      </c>
      <c r="AG26" s="17">
        <f>((E26*AA26)/((273.15+F26)*760))*273.15</f>
        <v>0</v>
      </c>
      <c r="AH26" s="15">
        <f t="shared" si="15"/>
        <v>0</v>
      </c>
      <c r="AI26" s="15">
        <f t="shared" si="16"/>
        <v>0</v>
      </c>
      <c r="AJ26" s="31">
        <f>AH26</f>
        <v>0</v>
      </c>
    </row>
    <row r="27" spans="1:36" ht="17" thickBot="1" x14ac:dyDescent="0.25">
      <c r="B27" s="28"/>
      <c r="C27" s="16">
        <v>43570</v>
      </c>
      <c r="D27" s="12">
        <v>3</v>
      </c>
      <c r="E27" s="35">
        <v>1020</v>
      </c>
      <c r="F27" s="30">
        <v>32</v>
      </c>
      <c r="G27" s="37">
        <v>0</v>
      </c>
      <c r="H27" s="19">
        <v>0</v>
      </c>
      <c r="I27" s="19">
        <v>0</v>
      </c>
      <c r="J27" s="12">
        <f t="shared" si="0"/>
        <v>0</v>
      </c>
      <c r="K27" s="12">
        <f t="shared" si="1"/>
        <v>0</v>
      </c>
      <c r="L27" s="31">
        <f t="shared" si="17"/>
        <v>0</v>
      </c>
      <c r="M27" s="18">
        <f>((E27*G27)/((273.15+F27)*760))*273.15</f>
        <v>0</v>
      </c>
      <c r="N27" s="18">
        <f>((E27*H27)/((273.15+F27)*760))*273.15</f>
        <v>0</v>
      </c>
      <c r="O27" s="18">
        <f>((E27*I27)/((273.15+F27)*760))*273.15</f>
        <v>0</v>
      </c>
      <c r="P27" s="12">
        <f t="shared" si="25"/>
        <v>0</v>
      </c>
      <c r="Q27" s="12">
        <f t="shared" si="6"/>
        <v>0</v>
      </c>
      <c r="R27" s="32">
        <f>R26+P27</f>
        <v>0</v>
      </c>
      <c r="S27" s="18">
        <v>0</v>
      </c>
      <c r="T27" s="12">
        <v>0</v>
      </c>
      <c r="U27" s="12">
        <v>0</v>
      </c>
      <c r="V27" s="12">
        <f t="shared" si="26"/>
        <v>0</v>
      </c>
      <c r="W27" s="12">
        <f t="shared" si="8"/>
        <v>0</v>
      </c>
      <c r="X27" s="31">
        <f t="shared" si="22"/>
        <v>0</v>
      </c>
      <c r="Y27" s="18">
        <f t="shared" si="19"/>
        <v>0</v>
      </c>
      <c r="Z27" s="12">
        <f t="shared" si="9"/>
        <v>0</v>
      </c>
      <c r="AA27" s="12">
        <f t="shared" si="9"/>
        <v>0</v>
      </c>
      <c r="AB27" s="12">
        <f t="shared" si="10"/>
        <v>0</v>
      </c>
      <c r="AC27" s="12">
        <f t="shared" si="11"/>
        <v>0</v>
      </c>
      <c r="AD27" s="1">
        <f t="shared" si="20"/>
        <v>0</v>
      </c>
      <c r="AE27" s="18">
        <f>((E27*Y27)/((273.15+F27)*760))*273.15</f>
        <v>0</v>
      </c>
      <c r="AF27" s="18">
        <f>((E27*Z27)/((273.15+F27)*760))*273.15</f>
        <v>0</v>
      </c>
      <c r="AG27" s="18">
        <f>((E27*AA27)/((273.15+F27)*760))*273.15</f>
        <v>0</v>
      </c>
      <c r="AH27" s="12">
        <f t="shared" si="15"/>
        <v>0</v>
      </c>
      <c r="AI27" s="12">
        <f t="shared" si="16"/>
        <v>0</v>
      </c>
      <c r="AJ27" s="31">
        <f t="shared" si="21"/>
        <v>0</v>
      </c>
    </row>
    <row r="28" spans="1:36" ht="17" thickBot="1" x14ac:dyDescent="0.25">
      <c r="B28" s="28"/>
      <c r="C28" s="16">
        <v>43574</v>
      </c>
      <c r="D28" s="12">
        <v>7</v>
      </c>
      <c r="E28" s="35">
        <v>1020</v>
      </c>
      <c r="F28" s="30">
        <v>32</v>
      </c>
      <c r="G28" s="38">
        <v>32</v>
      </c>
      <c r="H28" s="12">
        <v>0</v>
      </c>
      <c r="I28" s="12">
        <v>0</v>
      </c>
      <c r="J28" s="12">
        <f t="shared" si="0"/>
        <v>10.666666666666666</v>
      </c>
      <c r="K28" s="12">
        <f t="shared" si="1"/>
        <v>18.475208614068027</v>
      </c>
      <c r="L28" s="31">
        <f t="shared" si="17"/>
        <v>10.666666666666666</v>
      </c>
      <c r="M28" s="18">
        <f t="shared" si="2"/>
        <v>38.443629966280604</v>
      </c>
      <c r="N28" s="18">
        <f t="shared" si="3"/>
        <v>0</v>
      </c>
      <c r="O28" s="18">
        <f t="shared" si="4"/>
        <v>0</v>
      </c>
      <c r="P28" s="12">
        <f t="shared" si="25"/>
        <v>12.814543322093535</v>
      </c>
      <c r="Q28" s="12">
        <f t="shared" si="6"/>
        <v>22.19544010965847</v>
      </c>
      <c r="R28" s="32">
        <f t="shared" ref="R28:R44" si="27">R27+P28</f>
        <v>12.814543322093535</v>
      </c>
      <c r="S28" s="18">
        <v>3767</v>
      </c>
      <c r="T28" s="12">
        <v>0</v>
      </c>
      <c r="U28" s="12">
        <v>1433</v>
      </c>
      <c r="V28" s="12">
        <f t="shared" si="26"/>
        <v>1733.3333333333333</v>
      </c>
      <c r="W28" s="12">
        <f t="shared" si="8"/>
        <v>1901.3738015796191</v>
      </c>
      <c r="X28" s="31">
        <f t="shared" si="22"/>
        <v>1733.3333333333333</v>
      </c>
      <c r="Y28" s="18">
        <f t="shared" si="19"/>
        <v>1205.44</v>
      </c>
      <c r="Z28" s="12">
        <f t="shared" si="9"/>
        <v>0</v>
      </c>
      <c r="AA28" s="12">
        <f t="shared" si="9"/>
        <v>0</v>
      </c>
      <c r="AB28" s="12">
        <f t="shared" si="10"/>
        <v>401.81333333333333</v>
      </c>
      <c r="AC28" s="12">
        <f t="shared" si="11"/>
        <v>695.96110849194247</v>
      </c>
      <c r="AD28" s="1">
        <f t="shared" si="20"/>
        <v>401.81333333333333</v>
      </c>
      <c r="AE28" s="18">
        <f t="shared" si="12"/>
        <v>1448.1715408297903</v>
      </c>
      <c r="AF28" s="18">
        <f t="shared" si="13"/>
        <v>0</v>
      </c>
      <c r="AG28" s="18">
        <f t="shared" si="14"/>
        <v>0</v>
      </c>
      <c r="AH28" s="12">
        <f t="shared" si="15"/>
        <v>482.72384694326342</v>
      </c>
      <c r="AI28" s="12">
        <f t="shared" si="16"/>
        <v>836.10222893083449</v>
      </c>
      <c r="AJ28" s="31">
        <f t="shared" si="21"/>
        <v>482.72384694326342</v>
      </c>
    </row>
    <row r="29" spans="1:36" ht="17" thickBot="1" x14ac:dyDescent="0.25">
      <c r="B29" s="28"/>
      <c r="C29" s="16">
        <v>43577</v>
      </c>
      <c r="D29" s="12">
        <v>10</v>
      </c>
      <c r="E29" s="35">
        <v>1020</v>
      </c>
      <c r="F29" s="30">
        <v>32</v>
      </c>
      <c r="G29" s="38">
        <v>98</v>
      </c>
      <c r="H29" s="12">
        <v>0</v>
      </c>
      <c r="I29" s="12">
        <v>25</v>
      </c>
      <c r="J29" s="12">
        <f t="shared" si="0"/>
        <v>41</v>
      </c>
      <c r="K29" s="12">
        <f t="shared" si="1"/>
        <v>50.921508225896062</v>
      </c>
      <c r="L29" s="31">
        <f t="shared" si="17"/>
        <v>51.666666666666664</v>
      </c>
      <c r="M29" s="18">
        <f t="shared" si="2"/>
        <v>117.73361677173435</v>
      </c>
      <c r="N29" s="18">
        <f t="shared" si="3"/>
        <v>0</v>
      </c>
      <c r="O29" s="18">
        <f t="shared" si="4"/>
        <v>30.034085911156723</v>
      </c>
      <c r="P29" s="12">
        <f t="shared" si="25"/>
        <v>49.255900894297021</v>
      </c>
      <c r="Q29" s="12">
        <f t="shared" si="6"/>
        <v>61.175238111289438</v>
      </c>
      <c r="R29" s="32">
        <f t="shared" si="27"/>
        <v>62.070444216390555</v>
      </c>
      <c r="S29" s="18">
        <v>1495</v>
      </c>
      <c r="T29" s="12">
        <v>0</v>
      </c>
      <c r="U29" s="12">
        <v>2178</v>
      </c>
      <c r="V29" s="12">
        <f t="shared" si="26"/>
        <v>1224.3333333333333</v>
      </c>
      <c r="W29" s="12">
        <f t="shared" si="8"/>
        <v>1113.9417997962612</v>
      </c>
      <c r="X29" s="31">
        <f t="shared" si="22"/>
        <v>2957.6666666666665</v>
      </c>
      <c r="Y29" s="18">
        <f t="shared" si="19"/>
        <v>1465.1</v>
      </c>
      <c r="Z29" s="12">
        <f t="shared" si="9"/>
        <v>0</v>
      </c>
      <c r="AA29" s="12">
        <f t="shared" si="9"/>
        <v>544.5</v>
      </c>
      <c r="AB29" s="12">
        <f t="shared" si="10"/>
        <v>669.86666666666667</v>
      </c>
      <c r="AC29" s="12">
        <f t="shared" si="11"/>
        <v>740.55189104703072</v>
      </c>
      <c r="AD29" s="1">
        <f t="shared" si="20"/>
        <v>1071.68</v>
      </c>
      <c r="AE29" s="18">
        <f t="shared" si="12"/>
        <v>1760.1175707374287</v>
      </c>
      <c r="AF29" s="18">
        <f t="shared" si="13"/>
        <v>0</v>
      </c>
      <c r="AG29" s="18">
        <f t="shared" si="14"/>
        <v>654.14239114499344</v>
      </c>
      <c r="AH29" s="12">
        <f t="shared" si="15"/>
        <v>804.75332062747395</v>
      </c>
      <c r="AI29" s="12">
        <f t="shared" si="16"/>
        <v>889.67196469504393</v>
      </c>
      <c r="AJ29" s="31">
        <f t="shared" si="21"/>
        <v>1287.4771675707375</v>
      </c>
    </row>
    <row r="30" spans="1:36" ht="17" thickBot="1" x14ac:dyDescent="0.25">
      <c r="B30" s="28"/>
      <c r="C30" s="16">
        <v>43579</v>
      </c>
      <c r="D30" s="12">
        <v>12</v>
      </c>
      <c r="E30" s="35">
        <v>1020</v>
      </c>
      <c r="F30" s="30">
        <v>32</v>
      </c>
      <c r="G30" s="38">
        <v>180</v>
      </c>
      <c r="H30" s="12">
        <v>0</v>
      </c>
      <c r="I30" s="12">
        <v>79</v>
      </c>
      <c r="J30" s="12">
        <f t="shared" si="0"/>
        <v>86.333333333333329</v>
      </c>
      <c r="K30" s="12">
        <f t="shared" si="1"/>
        <v>90.223795826452204</v>
      </c>
      <c r="L30" s="31">
        <f t="shared" si="17"/>
        <v>138</v>
      </c>
      <c r="M30" s="18">
        <f t="shared" si="2"/>
        <v>216.2454185603284</v>
      </c>
      <c r="N30" s="18">
        <f t="shared" si="3"/>
        <v>0</v>
      </c>
      <c r="O30" s="18">
        <f t="shared" si="4"/>
        <v>94.907711479255241</v>
      </c>
      <c r="P30" s="12">
        <f t="shared" si="25"/>
        <v>103.71771001319455</v>
      </c>
      <c r="Q30" s="12">
        <f t="shared" si="6"/>
        <v>108.39156940329315</v>
      </c>
      <c r="R30" s="32">
        <f t="shared" si="27"/>
        <v>165.7881542295851</v>
      </c>
      <c r="S30" s="18">
        <v>2024</v>
      </c>
      <c r="T30" s="12">
        <v>3253</v>
      </c>
      <c r="U30" s="12">
        <v>1166</v>
      </c>
      <c r="V30" s="12">
        <f t="shared" si="26"/>
        <v>2147.6666666666665</v>
      </c>
      <c r="W30" s="12">
        <f t="shared" si="8"/>
        <v>1048.9815695870604</v>
      </c>
      <c r="X30" s="31">
        <f t="shared" si="22"/>
        <v>5105.333333333333</v>
      </c>
      <c r="Y30" s="18">
        <f t="shared" si="19"/>
        <v>3643.2</v>
      </c>
      <c r="Z30" s="12">
        <f t="shared" si="9"/>
        <v>0</v>
      </c>
      <c r="AA30" s="12">
        <f t="shared" si="9"/>
        <v>921.14</v>
      </c>
      <c r="AB30" s="12">
        <f t="shared" si="10"/>
        <v>1521.4466666666667</v>
      </c>
      <c r="AC30" s="12">
        <f t="shared" si="11"/>
        <v>1894.3343502490081</v>
      </c>
      <c r="AD30" s="1">
        <f t="shared" si="20"/>
        <v>2593.126666666667</v>
      </c>
      <c r="AE30" s="18">
        <f t="shared" si="12"/>
        <v>4376.8072716610468</v>
      </c>
      <c r="AF30" s="18">
        <f t="shared" si="13"/>
        <v>0</v>
      </c>
      <c r="AG30" s="18">
        <f t="shared" si="14"/>
        <v>1106.623915848116</v>
      </c>
      <c r="AH30" s="12">
        <f t="shared" si="15"/>
        <v>1827.8103958363874</v>
      </c>
      <c r="AI30" s="12">
        <f t="shared" si="16"/>
        <v>2275.7840247933591</v>
      </c>
      <c r="AJ30" s="31">
        <f t="shared" si="21"/>
        <v>3115.2875634071252</v>
      </c>
    </row>
    <row r="31" spans="1:36" ht="17" thickBot="1" x14ac:dyDescent="0.25">
      <c r="B31" s="28"/>
      <c r="C31" s="16">
        <v>43581</v>
      </c>
      <c r="D31" s="12">
        <v>14</v>
      </c>
      <c r="E31" s="35">
        <v>1020</v>
      </c>
      <c r="F31" s="30">
        <v>32</v>
      </c>
      <c r="G31" s="38">
        <v>88</v>
      </c>
      <c r="H31" s="12">
        <v>12</v>
      </c>
      <c r="I31" s="12">
        <v>160</v>
      </c>
      <c r="J31" s="12">
        <f t="shared" si="0"/>
        <v>86.666666666666671</v>
      </c>
      <c r="K31" s="12">
        <f t="shared" si="1"/>
        <v>74.009008460682224</v>
      </c>
      <c r="L31" s="31">
        <f t="shared" si="17"/>
        <v>224.66666666666669</v>
      </c>
      <c r="M31" s="18">
        <f t="shared" si="2"/>
        <v>105.71998240727167</v>
      </c>
      <c r="N31" s="18">
        <f t="shared" si="3"/>
        <v>14.416361237355227</v>
      </c>
      <c r="O31" s="18">
        <f t="shared" si="4"/>
        <v>192.21814983140303</v>
      </c>
      <c r="P31" s="12">
        <f t="shared" si="25"/>
        <v>104.11816449200997</v>
      </c>
      <c r="Q31" s="12">
        <f t="shared" si="6"/>
        <v>88.911716732306203</v>
      </c>
      <c r="R31" s="32">
        <f t="shared" si="27"/>
        <v>269.90631872159508</v>
      </c>
      <c r="S31" s="18">
        <v>679</v>
      </c>
      <c r="T31" s="12">
        <v>1231</v>
      </c>
      <c r="U31" s="12">
        <v>1406</v>
      </c>
      <c r="V31" s="12">
        <f t="shared" si="26"/>
        <v>1105.3333333333333</v>
      </c>
      <c r="W31" s="12">
        <f t="shared" si="8"/>
        <v>379.44213436745957</v>
      </c>
      <c r="X31" s="31">
        <f t="shared" si="22"/>
        <v>6210.6666666666661</v>
      </c>
      <c r="Y31" s="18">
        <f t="shared" si="19"/>
        <v>597.52</v>
      </c>
      <c r="Z31" s="12">
        <f t="shared" si="9"/>
        <v>147.72</v>
      </c>
      <c r="AA31" s="12">
        <f t="shared" si="9"/>
        <v>2249.6</v>
      </c>
      <c r="AB31" s="12">
        <f t="shared" si="10"/>
        <v>998.28000000000009</v>
      </c>
      <c r="AC31" s="12">
        <f t="shared" si="11"/>
        <v>1106.7661527170044</v>
      </c>
      <c r="AD31" s="1">
        <f t="shared" si="20"/>
        <v>3591.4066666666672</v>
      </c>
      <c r="AE31" s="18">
        <f t="shared" si="12"/>
        <v>717.83868054537459</v>
      </c>
      <c r="AF31" s="18">
        <f t="shared" si="13"/>
        <v>177.46540683184284</v>
      </c>
      <c r="AG31" s="18">
        <f t="shared" si="14"/>
        <v>2702.5871866295265</v>
      </c>
      <c r="AH31" s="12">
        <f t="shared" si="15"/>
        <v>1199.2970913355814</v>
      </c>
      <c r="AI31" s="12">
        <f t="shared" si="16"/>
        <v>1329.6283885705168</v>
      </c>
      <c r="AJ31" s="31">
        <f t="shared" si="21"/>
        <v>4314.5846547427063</v>
      </c>
    </row>
    <row r="32" spans="1:36" ht="17" thickBot="1" x14ac:dyDescent="0.25">
      <c r="B32" s="28"/>
      <c r="C32" s="16">
        <v>43584</v>
      </c>
      <c r="D32" s="12">
        <v>17</v>
      </c>
      <c r="E32" s="35">
        <v>1020</v>
      </c>
      <c r="F32" s="30">
        <v>32</v>
      </c>
      <c r="G32" s="38">
        <v>121</v>
      </c>
      <c r="H32" s="12">
        <v>0</v>
      </c>
      <c r="I32" s="12">
        <v>52</v>
      </c>
      <c r="J32" s="12">
        <f t="shared" si="0"/>
        <v>57.666666666666664</v>
      </c>
      <c r="K32" s="12">
        <f t="shared" si="1"/>
        <v>60.698709486556076</v>
      </c>
      <c r="L32" s="31">
        <f t="shared" si="17"/>
        <v>282.33333333333337</v>
      </c>
      <c r="M32" s="18">
        <f t="shared" si="2"/>
        <v>145.36497580999853</v>
      </c>
      <c r="N32" s="18">
        <f t="shared" si="3"/>
        <v>0</v>
      </c>
      <c r="O32" s="18">
        <f t="shared" si="4"/>
        <v>62.470898695205982</v>
      </c>
      <c r="P32" s="12">
        <f t="shared" si="25"/>
        <v>69.278624835068172</v>
      </c>
      <c r="Q32" s="12">
        <f t="shared" si="6"/>
        <v>72.921210216622754</v>
      </c>
      <c r="R32" s="32">
        <f t="shared" si="27"/>
        <v>339.18494355666326</v>
      </c>
      <c r="S32" s="18">
        <v>694</v>
      </c>
      <c r="T32" s="12">
        <v>1315</v>
      </c>
      <c r="U32" s="12">
        <v>1491</v>
      </c>
      <c r="V32" s="12">
        <f t="shared" si="26"/>
        <v>1166.6666666666667</v>
      </c>
      <c r="W32" s="12">
        <f t="shared" si="8"/>
        <v>418.69360316743945</v>
      </c>
      <c r="X32" s="31">
        <f t="shared" si="22"/>
        <v>7377.333333333333</v>
      </c>
      <c r="Y32" s="18">
        <f t="shared" si="19"/>
        <v>839.74</v>
      </c>
      <c r="Z32" s="12">
        <f t="shared" si="9"/>
        <v>0</v>
      </c>
      <c r="AA32" s="12">
        <f t="shared" si="9"/>
        <v>775.32</v>
      </c>
      <c r="AB32" s="12">
        <f t="shared" si="10"/>
        <v>538.35333333333335</v>
      </c>
      <c r="AC32" s="12">
        <f t="shared" si="11"/>
        <v>467.33897519181238</v>
      </c>
      <c r="AD32" s="1">
        <f t="shared" si="20"/>
        <v>4129.76</v>
      </c>
      <c r="AE32" s="18">
        <f t="shared" si="12"/>
        <v>1008.8329321213899</v>
      </c>
      <c r="AF32" s="18">
        <f t="shared" si="13"/>
        <v>0</v>
      </c>
      <c r="AG32" s="18">
        <f t="shared" si="14"/>
        <v>931.44109954552118</v>
      </c>
      <c r="AH32" s="12">
        <f t="shared" si="15"/>
        <v>646.75801055563704</v>
      </c>
      <c r="AI32" s="12">
        <f t="shared" si="16"/>
        <v>561.44395722171328</v>
      </c>
      <c r="AJ32" s="31">
        <f t="shared" si="21"/>
        <v>4961.3426652983435</v>
      </c>
    </row>
    <row r="33" spans="2:36" ht="17" thickBot="1" x14ac:dyDescent="0.25">
      <c r="B33" s="28"/>
      <c r="C33" s="16">
        <v>43587</v>
      </c>
      <c r="D33" s="12">
        <v>20</v>
      </c>
      <c r="E33" s="35">
        <v>1020</v>
      </c>
      <c r="F33" s="30">
        <v>32</v>
      </c>
      <c r="G33" s="38">
        <v>190</v>
      </c>
      <c r="H33" s="12">
        <v>0</v>
      </c>
      <c r="I33" s="12">
        <v>0</v>
      </c>
      <c r="J33" s="12">
        <f t="shared" si="0"/>
        <v>63.333333333333336</v>
      </c>
      <c r="K33" s="12">
        <f t="shared" si="1"/>
        <v>109.6965511460289</v>
      </c>
      <c r="L33" s="31">
        <f t="shared" si="17"/>
        <v>345.66666666666669</v>
      </c>
      <c r="M33" s="18">
        <f t="shared" si="2"/>
        <v>228.25905292479112</v>
      </c>
      <c r="N33" s="18">
        <f t="shared" si="3"/>
        <v>0</v>
      </c>
      <c r="O33" s="18">
        <f t="shared" si="4"/>
        <v>0</v>
      </c>
      <c r="P33" s="12">
        <f t="shared" si="25"/>
        <v>76.086350974930369</v>
      </c>
      <c r="Q33" s="12">
        <f t="shared" si="6"/>
        <v>131.7854256510972</v>
      </c>
      <c r="R33" s="32">
        <f t="shared" si="27"/>
        <v>415.27129453159364</v>
      </c>
      <c r="S33" s="18">
        <v>483</v>
      </c>
      <c r="T33" s="12">
        <v>1436</v>
      </c>
      <c r="U33" s="12">
        <v>1125</v>
      </c>
      <c r="V33" s="12">
        <f t="shared" si="26"/>
        <v>1014.6666666666666</v>
      </c>
      <c r="W33" s="12">
        <f t="shared" si="8"/>
        <v>485.98593943995257</v>
      </c>
      <c r="X33" s="31">
        <f t="shared" si="22"/>
        <v>8392</v>
      </c>
      <c r="Y33" s="18">
        <f t="shared" si="19"/>
        <v>917.7</v>
      </c>
      <c r="Z33" s="12">
        <f t="shared" si="9"/>
        <v>0</v>
      </c>
      <c r="AA33" s="12">
        <f t="shared" si="9"/>
        <v>0</v>
      </c>
      <c r="AB33" s="12">
        <f t="shared" si="10"/>
        <v>305.90000000000003</v>
      </c>
      <c r="AC33" s="12">
        <f t="shared" si="11"/>
        <v>529.83434203531965</v>
      </c>
      <c r="AD33" s="1">
        <f t="shared" si="20"/>
        <v>4435.66</v>
      </c>
      <c r="AE33" s="18">
        <f t="shared" si="12"/>
        <v>1102.491225626741</v>
      </c>
      <c r="AF33" s="18">
        <f t="shared" si="13"/>
        <v>0</v>
      </c>
      <c r="AG33" s="18">
        <f t="shared" si="14"/>
        <v>0</v>
      </c>
      <c r="AH33" s="12">
        <f t="shared" si="15"/>
        <v>367.49707520891366</v>
      </c>
      <c r="AI33" s="12">
        <f t="shared" si="16"/>
        <v>636.52360589479929</v>
      </c>
      <c r="AJ33" s="31">
        <f t="shared" si="21"/>
        <v>5328.8397405072574</v>
      </c>
    </row>
    <row r="34" spans="2:36" ht="17" thickBot="1" x14ac:dyDescent="0.25">
      <c r="B34" s="28"/>
      <c r="C34" s="16">
        <v>43589</v>
      </c>
      <c r="D34" s="12">
        <v>22</v>
      </c>
      <c r="E34" s="35">
        <v>1020</v>
      </c>
      <c r="F34" s="30">
        <v>32</v>
      </c>
      <c r="G34" s="38">
        <v>60</v>
      </c>
      <c r="H34" s="12">
        <v>0</v>
      </c>
      <c r="I34" s="12">
        <v>0</v>
      </c>
      <c r="J34" s="12">
        <f t="shared" si="0"/>
        <v>20</v>
      </c>
      <c r="K34" s="12">
        <f t="shared" si="1"/>
        <v>34.641016151377549</v>
      </c>
      <c r="L34" s="31">
        <f t="shared" si="17"/>
        <v>365.66666666666669</v>
      </c>
      <c r="M34" s="18">
        <f t="shared" si="2"/>
        <v>72.081806186776134</v>
      </c>
      <c r="N34" s="18">
        <f t="shared" si="3"/>
        <v>0</v>
      </c>
      <c r="O34" s="18">
        <f t="shared" si="4"/>
        <v>0</v>
      </c>
      <c r="P34" s="12">
        <f t="shared" si="25"/>
        <v>24.027268728925378</v>
      </c>
      <c r="Q34" s="12">
        <f t="shared" si="6"/>
        <v>41.616450205609631</v>
      </c>
      <c r="R34" s="32">
        <f t="shared" si="27"/>
        <v>439.29856326051902</v>
      </c>
      <c r="S34" s="18">
        <v>227</v>
      </c>
      <c r="T34" s="12">
        <v>1201</v>
      </c>
      <c r="U34" s="12">
        <v>1143</v>
      </c>
      <c r="V34" s="12">
        <f t="shared" si="26"/>
        <v>857</v>
      </c>
      <c r="W34" s="12">
        <f t="shared" si="8"/>
        <v>546.36617757690669</v>
      </c>
      <c r="X34" s="31">
        <f t="shared" si="22"/>
        <v>9249</v>
      </c>
      <c r="Y34" s="18">
        <f t="shared" si="19"/>
        <v>136.19999999999999</v>
      </c>
      <c r="Z34" s="12">
        <f t="shared" si="9"/>
        <v>0</v>
      </c>
      <c r="AA34" s="12">
        <f t="shared" si="9"/>
        <v>0</v>
      </c>
      <c r="AB34" s="12">
        <f t="shared" si="10"/>
        <v>45.4</v>
      </c>
      <c r="AC34" s="12">
        <f t="shared" si="11"/>
        <v>78.635106663627028</v>
      </c>
      <c r="AD34" s="1">
        <f t="shared" si="20"/>
        <v>4481.0599999999995</v>
      </c>
      <c r="AE34" s="18">
        <f t="shared" si="12"/>
        <v>163.62570004398182</v>
      </c>
      <c r="AF34" s="18">
        <f t="shared" si="13"/>
        <v>0</v>
      </c>
      <c r="AG34" s="18">
        <f t="shared" si="14"/>
        <v>0</v>
      </c>
      <c r="AH34" s="12">
        <f t="shared" si="15"/>
        <v>54.541900014660605</v>
      </c>
      <c r="AI34" s="12">
        <f t="shared" si="16"/>
        <v>94.469341966733865</v>
      </c>
      <c r="AJ34" s="31">
        <f t="shared" si="21"/>
        <v>5383.3816405219177</v>
      </c>
    </row>
    <row r="35" spans="2:36" ht="17" thickBot="1" x14ac:dyDescent="0.25">
      <c r="B35" s="28"/>
      <c r="C35" s="16">
        <v>43591</v>
      </c>
      <c r="D35" s="12">
        <v>24</v>
      </c>
      <c r="E35" s="35">
        <v>1020</v>
      </c>
      <c r="F35" s="30">
        <v>32</v>
      </c>
      <c r="G35" s="38">
        <v>200</v>
      </c>
      <c r="H35" s="12">
        <v>30</v>
      </c>
      <c r="I35" s="12">
        <v>40</v>
      </c>
      <c r="J35" s="12">
        <f t="shared" si="0"/>
        <v>90</v>
      </c>
      <c r="K35" s="12">
        <f t="shared" si="1"/>
        <v>95.393920141694565</v>
      </c>
      <c r="L35" s="31">
        <f t="shared" si="17"/>
        <v>455.66666666666669</v>
      </c>
      <c r="M35" s="18">
        <f t="shared" si="2"/>
        <v>240.27268728925378</v>
      </c>
      <c r="N35" s="18">
        <f t="shared" si="3"/>
        <v>36.040903093388067</v>
      </c>
      <c r="O35" s="18">
        <f t="shared" si="4"/>
        <v>48.054537457850756</v>
      </c>
      <c r="P35" s="12">
        <f t="shared" si="25"/>
        <v>108.1227092801642</v>
      </c>
      <c r="Q35" s="12">
        <f t="shared" si="6"/>
        <v>114.60276771750713</v>
      </c>
      <c r="R35" s="32">
        <f t="shared" si="27"/>
        <v>547.42127254068328</v>
      </c>
      <c r="S35" s="18">
        <v>227</v>
      </c>
      <c r="T35" s="12">
        <v>1201</v>
      </c>
      <c r="U35" s="12">
        <v>1143</v>
      </c>
      <c r="V35" s="12">
        <f t="shared" si="26"/>
        <v>857</v>
      </c>
      <c r="W35" s="12">
        <f t="shared" si="8"/>
        <v>546.36617757690669</v>
      </c>
      <c r="X35" s="31">
        <f t="shared" si="22"/>
        <v>10106</v>
      </c>
      <c r="Y35" s="18">
        <f t="shared" si="19"/>
        <v>454</v>
      </c>
      <c r="Z35" s="12">
        <f t="shared" si="9"/>
        <v>360.3</v>
      </c>
      <c r="AA35" s="12">
        <f t="shared" si="9"/>
        <v>457.2</v>
      </c>
      <c r="AB35" s="12">
        <f t="shared" si="10"/>
        <v>423.83333333333331</v>
      </c>
      <c r="AC35" s="12">
        <f t="shared" si="11"/>
        <v>55.044739379284373</v>
      </c>
      <c r="AD35" s="1">
        <f t="shared" si="20"/>
        <v>4904.8933333333325</v>
      </c>
      <c r="AE35" s="18">
        <f t="shared" si="12"/>
        <v>545.41900014660609</v>
      </c>
      <c r="AF35" s="18">
        <f t="shared" si="13"/>
        <v>432.85124615159066</v>
      </c>
      <c r="AG35" s="18">
        <f t="shared" si="14"/>
        <v>549.26336314323419</v>
      </c>
      <c r="AH35" s="12">
        <f t="shared" si="15"/>
        <v>509.17786981381033</v>
      </c>
      <c r="AI35" s="12">
        <f t="shared" si="16"/>
        <v>66.128737258985851</v>
      </c>
      <c r="AJ35" s="31">
        <f t="shared" si="21"/>
        <v>5892.5595103357282</v>
      </c>
    </row>
    <row r="36" spans="2:36" ht="17" thickBot="1" x14ac:dyDescent="0.25">
      <c r="B36" s="28"/>
      <c r="C36" s="16">
        <v>43593</v>
      </c>
      <c r="D36" s="12">
        <v>26</v>
      </c>
      <c r="E36" s="35">
        <v>1020</v>
      </c>
      <c r="F36" s="30">
        <v>32</v>
      </c>
      <c r="G36" s="38">
        <v>70</v>
      </c>
      <c r="H36" s="12">
        <v>10</v>
      </c>
      <c r="I36" s="12">
        <v>15</v>
      </c>
      <c r="J36" s="12">
        <f t="shared" si="0"/>
        <v>31.666666666666668</v>
      </c>
      <c r="K36" s="12">
        <f t="shared" si="1"/>
        <v>33.291640592396966</v>
      </c>
      <c r="L36" s="31">
        <f t="shared" si="17"/>
        <v>487.33333333333337</v>
      </c>
      <c r="M36" s="18">
        <f t="shared" si="2"/>
        <v>84.095440551238823</v>
      </c>
      <c r="N36" s="18">
        <f t="shared" si="3"/>
        <v>12.013634364462689</v>
      </c>
      <c r="O36" s="18">
        <f t="shared" si="4"/>
        <v>18.020451546694034</v>
      </c>
      <c r="P36" s="12">
        <f t="shared" si="25"/>
        <v>38.043175487465184</v>
      </c>
      <c r="Q36" s="12">
        <f t="shared" si="6"/>
        <v>39.995359747016117</v>
      </c>
      <c r="R36" s="32">
        <f t="shared" si="27"/>
        <v>585.46444802814847</v>
      </c>
      <c r="S36" s="18">
        <v>524</v>
      </c>
      <c r="T36" s="12">
        <v>766</v>
      </c>
      <c r="U36" s="12">
        <v>262</v>
      </c>
      <c r="V36" s="12">
        <f t="shared" si="26"/>
        <v>517.33333333333337</v>
      </c>
      <c r="W36" s="12">
        <f t="shared" si="8"/>
        <v>252.06612888949064</v>
      </c>
      <c r="X36" s="31">
        <f t="shared" si="22"/>
        <v>10623.333333333334</v>
      </c>
      <c r="Y36" s="18">
        <f t="shared" si="19"/>
        <v>366.8</v>
      </c>
      <c r="Z36" s="12">
        <f t="shared" si="9"/>
        <v>76.599999999999994</v>
      </c>
      <c r="AA36" s="12">
        <f t="shared" si="9"/>
        <v>39.299999999999997</v>
      </c>
      <c r="AB36" s="12">
        <f t="shared" si="10"/>
        <v>160.9</v>
      </c>
      <c r="AC36" s="12">
        <f t="shared" si="11"/>
        <v>179.28728343081113</v>
      </c>
      <c r="AD36" s="1">
        <f t="shared" si="20"/>
        <v>5065.7933333333322</v>
      </c>
      <c r="AE36" s="18">
        <f t="shared" si="12"/>
        <v>440.66010848849146</v>
      </c>
      <c r="AF36" s="18">
        <f t="shared" si="13"/>
        <v>92.0244392317842</v>
      </c>
      <c r="AG36" s="18">
        <f t="shared" si="14"/>
        <v>47.213583052338372</v>
      </c>
      <c r="AH36" s="12">
        <f t="shared" si="15"/>
        <v>193.29937692420467</v>
      </c>
      <c r="AI36" s="12">
        <f t="shared" si="16"/>
        <v>215.38918693355546</v>
      </c>
      <c r="AJ36" s="31">
        <f t="shared" si="21"/>
        <v>6085.858887259933</v>
      </c>
    </row>
    <row r="37" spans="2:36" ht="17" thickBot="1" x14ac:dyDescent="0.25">
      <c r="B37" s="28"/>
      <c r="C37" s="16">
        <v>43595</v>
      </c>
      <c r="D37" s="12">
        <v>28</v>
      </c>
      <c r="E37" s="35">
        <v>1020</v>
      </c>
      <c r="F37" s="30">
        <v>32</v>
      </c>
      <c r="G37" s="38">
        <v>150</v>
      </c>
      <c r="H37" s="12">
        <v>90</v>
      </c>
      <c r="I37" s="12">
        <v>10</v>
      </c>
      <c r="J37" s="12">
        <f t="shared" si="0"/>
        <v>83.333333333333329</v>
      </c>
      <c r="K37" s="12">
        <f t="shared" si="1"/>
        <v>70.237691685684936</v>
      </c>
      <c r="L37" s="31">
        <f t="shared" si="17"/>
        <v>570.66666666666674</v>
      </c>
      <c r="M37" s="18">
        <f t="shared" si="2"/>
        <v>180.20451546694036</v>
      </c>
      <c r="N37" s="18">
        <f t="shared" si="3"/>
        <v>108.1227092801642</v>
      </c>
      <c r="O37" s="18">
        <f t="shared" si="4"/>
        <v>12.013634364462689</v>
      </c>
      <c r="P37" s="12">
        <f t="shared" si="25"/>
        <v>100.11361970385575</v>
      </c>
      <c r="Q37" s="12">
        <f t="shared" si="6"/>
        <v>84.380994651568002</v>
      </c>
      <c r="R37" s="32">
        <f t="shared" si="27"/>
        <v>685.57806773200423</v>
      </c>
      <c r="S37" s="18">
        <v>584</v>
      </c>
      <c r="T37" s="12">
        <v>518</v>
      </c>
      <c r="U37" s="12">
        <v>1192</v>
      </c>
      <c r="V37" s="12">
        <f t="shared" si="26"/>
        <v>764.66666666666663</v>
      </c>
      <c r="W37" s="12">
        <f t="shared" si="8"/>
        <v>371.54990692144355</v>
      </c>
      <c r="X37" s="31">
        <f t="shared" si="22"/>
        <v>11388</v>
      </c>
      <c r="Y37" s="18">
        <f t="shared" si="19"/>
        <v>876</v>
      </c>
      <c r="Z37" s="12">
        <f t="shared" si="9"/>
        <v>466.2</v>
      </c>
      <c r="AA37" s="12">
        <f t="shared" si="9"/>
        <v>119.2</v>
      </c>
      <c r="AB37" s="12">
        <f t="shared" si="10"/>
        <v>487.13333333333338</v>
      </c>
      <c r="AC37" s="12">
        <f t="shared" si="11"/>
        <v>378.8340181838654</v>
      </c>
      <c r="AD37" s="1">
        <f t="shared" si="20"/>
        <v>5552.9266666666654</v>
      </c>
      <c r="AE37" s="18">
        <f t="shared" si="12"/>
        <v>1052.3943703269315</v>
      </c>
      <c r="AF37" s="18">
        <f t="shared" si="13"/>
        <v>560.07563407125053</v>
      </c>
      <c r="AG37" s="18">
        <f t="shared" si="14"/>
        <v>143.20252162439525</v>
      </c>
      <c r="AH37" s="12">
        <f t="shared" si="15"/>
        <v>585.22417534085912</v>
      </c>
      <c r="AI37" s="12">
        <f t="shared" si="16"/>
        <v>455.11733792811691</v>
      </c>
      <c r="AJ37" s="31">
        <f t="shared" si="21"/>
        <v>6671.0830626007919</v>
      </c>
    </row>
    <row r="38" spans="2:36" ht="17" thickBot="1" x14ac:dyDescent="0.25">
      <c r="B38" s="28"/>
      <c r="C38" s="16">
        <v>43598</v>
      </c>
      <c r="D38" s="12">
        <v>31</v>
      </c>
      <c r="E38" s="35">
        <v>1020</v>
      </c>
      <c r="F38" s="30">
        <v>32</v>
      </c>
      <c r="G38" s="38">
        <v>255</v>
      </c>
      <c r="H38" s="12">
        <v>200</v>
      </c>
      <c r="I38" s="12">
        <v>90</v>
      </c>
      <c r="J38" s="12">
        <f t="shared" si="0"/>
        <v>181.66666666666666</v>
      </c>
      <c r="K38" s="12">
        <f t="shared" si="1"/>
        <v>84.013887740857086</v>
      </c>
      <c r="L38" s="31">
        <f t="shared" si="17"/>
        <v>752.33333333333337</v>
      </c>
      <c r="M38" s="18">
        <f t="shared" si="2"/>
        <v>306.3476762937986</v>
      </c>
      <c r="N38" s="18">
        <f t="shared" si="3"/>
        <v>240.27268728925378</v>
      </c>
      <c r="O38" s="18">
        <f t="shared" si="4"/>
        <v>108.1227092801642</v>
      </c>
      <c r="P38" s="12">
        <f t="shared" si="25"/>
        <v>218.24769095440556</v>
      </c>
      <c r="Q38" s="12">
        <f t="shared" si="6"/>
        <v>100.93121288556701</v>
      </c>
      <c r="R38" s="32">
        <f t="shared" si="27"/>
        <v>903.82575868640981</v>
      </c>
      <c r="S38" s="18">
        <v>673</v>
      </c>
      <c r="T38" s="12">
        <v>572</v>
      </c>
      <c r="U38" s="12">
        <v>413</v>
      </c>
      <c r="V38" s="12">
        <f t="shared" si="26"/>
        <v>552.66666666666663</v>
      </c>
      <c r="W38" s="12">
        <f t="shared" si="8"/>
        <v>131.07377057723377</v>
      </c>
      <c r="X38" s="31">
        <f t="shared" si="22"/>
        <v>11940.666666666666</v>
      </c>
      <c r="Y38" s="18">
        <f t="shared" si="19"/>
        <v>1716.15</v>
      </c>
      <c r="Z38" s="12">
        <f t="shared" si="9"/>
        <v>1144</v>
      </c>
      <c r="AA38" s="12">
        <f t="shared" si="9"/>
        <v>371.7</v>
      </c>
      <c r="AB38" s="12">
        <f t="shared" si="10"/>
        <v>1077.2833333333333</v>
      </c>
      <c r="AC38" s="12">
        <f t="shared" si="11"/>
        <v>674.70347993272799</v>
      </c>
      <c r="AD38" s="1">
        <f t="shared" si="20"/>
        <v>6630.2099999999991</v>
      </c>
      <c r="AE38" s="18">
        <f t="shared" si="12"/>
        <v>2061.7198614572644</v>
      </c>
      <c r="AF38" s="18">
        <f t="shared" si="13"/>
        <v>1374.3597712945316</v>
      </c>
      <c r="AG38" s="18">
        <f t="shared" si="14"/>
        <v>446.54678932707816</v>
      </c>
      <c r="AH38" s="12">
        <f t="shared" si="15"/>
        <v>1294.2088073596249</v>
      </c>
      <c r="AI38" s="12">
        <f t="shared" si="16"/>
        <v>810.56409123423862</v>
      </c>
      <c r="AJ38" s="31">
        <f t="shared" si="21"/>
        <v>7965.291869960417</v>
      </c>
    </row>
    <row r="39" spans="2:36" ht="17" thickBot="1" x14ac:dyDescent="0.25">
      <c r="B39" s="28"/>
      <c r="C39" s="16">
        <v>43600</v>
      </c>
      <c r="D39" s="12">
        <v>33</v>
      </c>
      <c r="E39" s="35">
        <v>1020</v>
      </c>
      <c r="F39" s="30">
        <v>32</v>
      </c>
      <c r="G39" s="38">
        <v>230</v>
      </c>
      <c r="H39" s="12">
        <v>110</v>
      </c>
      <c r="I39" s="12">
        <v>73</v>
      </c>
      <c r="J39" s="12">
        <f t="shared" si="0"/>
        <v>137.66666666666666</v>
      </c>
      <c r="K39" s="12">
        <f t="shared" si="1"/>
        <v>82.075168798689248</v>
      </c>
      <c r="L39" s="31">
        <f t="shared" si="17"/>
        <v>890</v>
      </c>
      <c r="M39" s="18">
        <f t="shared" si="2"/>
        <v>276.31359038264185</v>
      </c>
      <c r="N39" s="18">
        <f t="shared" si="3"/>
        <v>132.14997800908958</v>
      </c>
      <c r="O39" s="18">
        <f t="shared" si="4"/>
        <v>87.699530860577624</v>
      </c>
      <c r="P39" s="12">
        <f t="shared" si="25"/>
        <v>165.38769975076968</v>
      </c>
      <c r="Q39" s="12">
        <f t="shared" si="6"/>
        <v>98.60210683490088</v>
      </c>
      <c r="R39" s="32">
        <f t="shared" si="27"/>
        <v>1069.2134584371795</v>
      </c>
      <c r="S39" s="18">
        <v>695</v>
      </c>
      <c r="T39" s="12">
        <v>554</v>
      </c>
      <c r="U39" s="12">
        <v>401</v>
      </c>
      <c r="V39" s="12">
        <f t="shared" si="26"/>
        <v>550</v>
      </c>
      <c r="W39" s="12">
        <f t="shared" si="8"/>
        <v>147.04081066153029</v>
      </c>
      <c r="X39" s="31">
        <f t="shared" si="22"/>
        <v>12490.666666666666</v>
      </c>
      <c r="Y39" s="18">
        <f t="shared" si="19"/>
        <v>1598.5</v>
      </c>
      <c r="Z39" s="12">
        <f t="shared" si="9"/>
        <v>609.4</v>
      </c>
      <c r="AA39" s="12">
        <f t="shared" si="9"/>
        <v>292.73</v>
      </c>
      <c r="AB39" s="12">
        <f t="shared" si="10"/>
        <v>833.54333333333341</v>
      </c>
      <c r="AC39" s="12">
        <f t="shared" si="11"/>
        <v>681.13067662037736</v>
      </c>
      <c r="AD39" s="1">
        <f t="shared" si="20"/>
        <v>7463.7533333333322</v>
      </c>
      <c r="AE39" s="18">
        <f t="shared" si="12"/>
        <v>1920.379453159361</v>
      </c>
      <c r="AF39" s="18">
        <f t="shared" si="13"/>
        <v>732.11087817035627</v>
      </c>
      <c r="AG39" s="18">
        <f t="shared" si="14"/>
        <v>351.67511875091634</v>
      </c>
      <c r="AH39" s="12">
        <f t="shared" si="15"/>
        <v>1001.3884833602111</v>
      </c>
      <c r="AI39" s="12">
        <f t="shared" si="16"/>
        <v>818.28549033362935</v>
      </c>
      <c r="AJ39" s="31">
        <f t="shared" si="21"/>
        <v>8966.6803533206275</v>
      </c>
    </row>
    <row r="40" spans="2:36" ht="17" thickBot="1" x14ac:dyDescent="0.25">
      <c r="B40" s="28"/>
      <c r="C40" s="16">
        <v>43602</v>
      </c>
      <c r="D40" s="12">
        <v>35</v>
      </c>
      <c r="E40" s="35">
        <v>1020</v>
      </c>
      <c r="F40" s="30">
        <v>32</v>
      </c>
      <c r="G40" s="38">
        <v>130</v>
      </c>
      <c r="H40" s="12">
        <v>0</v>
      </c>
      <c r="I40" s="12">
        <v>89</v>
      </c>
      <c r="J40" s="12">
        <f t="shared" si="0"/>
        <v>73</v>
      </c>
      <c r="K40" s="12">
        <f t="shared" si="1"/>
        <v>66.460514593253038</v>
      </c>
      <c r="L40" s="31">
        <f t="shared" si="17"/>
        <v>963</v>
      </c>
      <c r="M40" s="18">
        <f t="shared" si="2"/>
        <v>156.17724673801496</v>
      </c>
      <c r="N40" s="18">
        <f t="shared" si="3"/>
        <v>0</v>
      </c>
      <c r="O40" s="18">
        <f t="shared" si="4"/>
        <v>106.92134584371794</v>
      </c>
      <c r="P40" s="12">
        <f t="shared" si="25"/>
        <v>87.699530860577624</v>
      </c>
      <c r="Q40" s="12">
        <f t="shared" si="6"/>
        <v>79.843232199737884</v>
      </c>
      <c r="R40" s="32">
        <f t="shared" si="27"/>
        <v>1156.9129892977571</v>
      </c>
      <c r="S40" s="18">
        <v>84</v>
      </c>
      <c r="T40" s="12">
        <v>110</v>
      </c>
      <c r="U40" s="12">
        <v>117</v>
      </c>
      <c r="V40" s="12">
        <f t="shared" si="26"/>
        <v>103.66666666666667</v>
      </c>
      <c r="W40" s="12">
        <f t="shared" si="8"/>
        <v>17.387735140993318</v>
      </c>
      <c r="X40" s="31">
        <f t="shared" si="22"/>
        <v>12594.333333333332</v>
      </c>
      <c r="Y40" s="18">
        <f t="shared" si="19"/>
        <v>109.2</v>
      </c>
      <c r="Z40" s="12">
        <f t="shared" si="9"/>
        <v>0</v>
      </c>
      <c r="AA40" s="12">
        <f t="shared" si="9"/>
        <v>104.13</v>
      </c>
      <c r="AB40" s="12">
        <f t="shared" si="10"/>
        <v>71.11</v>
      </c>
      <c r="AC40" s="12">
        <f t="shared" si="11"/>
        <v>61.63521963942371</v>
      </c>
      <c r="AD40" s="1">
        <f t="shared" si="20"/>
        <v>7534.8633333333319</v>
      </c>
      <c r="AE40" s="18">
        <f t="shared" si="12"/>
        <v>131.18888725993256</v>
      </c>
      <c r="AF40" s="18">
        <f t="shared" si="13"/>
        <v>0</v>
      </c>
      <c r="AG40" s="18">
        <f t="shared" si="14"/>
        <v>125.09797463714997</v>
      </c>
      <c r="AH40" s="12">
        <f t="shared" si="15"/>
        <v>85.428953965694177</v>
      </c>
      <c r="AI40" s="12">
        <f t="shared" si="16"/>
        <v>74.046299272138597</v>
      </c>
      <c r="AJ40" s="31">
        <f t="shared" si="21"/>
        <v>9052.1093072863223</v>
      </c>
    </row>
    <row r="41" spans="2:36" ht="17" thickBot="1" x14ac:dyDescent="0.25">
      <c r="B41" s="28"/>
      <c r="C41" s="16">
        <v>43605</v>
      </c>
      <c r="D41" s="12">
        <v>38</v>
      </c>
      <c r="E41" s="35">
        <v>1020</v>
      </c>
      <c r="F41" s="30">
        <v>32</v>
      </c>
      <c r="G41" s="38">
        <v>0</v>
      </c>
      <c r="H41" s="12">
        <v>210</v>
      </c>
      <c r="I41" s="12">
        <v>190</v>
      </c>
      <c r="J41" s="12">
        <f t="shared" si="0"/>
        <v>133.33333333333334</v>
      </c>
      <c r="K41" s="12">
        <f t="shared" si="1"/>
        <v>115.90225767142472</v>
      </c>
      <c r="L41" s="31">
        <f t="shared" si="17"/>
        <v>1096.3333333333333</v>
      </c>
      <c r="M41" s="18">
        <f t="shared" si="2"/>
        <v>0</v>
      </c>
      <c r="N41" s="18">
        <f t="shared" si="3"/>
        <v>252.28632165371647</v>
      </c>
      <c r="O41" s="18">
        <f t="shared" si="4"/>
        <v>228.25905292479112</v>
      </c>
      <c r="P41" s="12">
        <f t="shared" si="25"/>
        <v>160.18179152616918</v>
      </c>
      <c r="Q41" s="12">
        <f t="shared" si="6"/>
        <v>139.24073456802375</v>
      </c>
      <c r="R41" s="32">
        <f t="shared" si="27"/>
        <v>1317.0947808239264</v>
      </c>
      <c r="S41" s="18">
        <v>156</v>
      </c>
      <c r="T41" s="12">
        <v>77</v>
      </c>
      <c r="U41" s="12">
        <v>65</v>
      </c>
      <c r="V41" s="12">
        <f t="shared" si="26"/>
        <v>99.333333333333329</v>
      </c>
      <c r="W41" s="12">
        <f t="shared" si="8"/>
        <v>49.440199568097761</v>
      </c>
      <c r="X41" s="31">
        <f t="shared" si="22"/>
        <v>12693.666666666666</v>
      </c>
      <c r="Y41" s="18">
        <f t="shared" si="19"/>
        <v>0</v>
      </c>
      <c r="Z41" s="12">
        <f t="shared" si="9"/>
        <v>161.69999999999999</v>
      </c>
      <c r="AA41" s="12">
        <f t="shared" si="9"/>
        <v>123.5</v>
      </c>
      <c r="AB41" s="12">
        <f t="shared" si="10"/>
        <v>95.066666666666663</v>
      </c>
      <c r="AC41" s="12">
        <f t="shared" si="11"/>
        <v>84.51664530335627</v>
      </c>
      <c r="AD41" s="1">
        <f t="shared" si="20"/>
        <v>7629.9299999999985</v>
      </c>
      <c r="AE41" s="18">
        <f t="shared" si="12"/>
        <v>0</v>
      </c>
      <c r="AF41" s="18">
        <f t="shared" si="13"/>
        <v>194.26046767336166</v>
      </c>
      <c r="AG41" s="18">
        <f t="shared" si="14"/>
        <v>148.36838440111418</v>
      </c>
      <c r="AH41" s="12">
        <f t="shared" si="15"/>
        <v>114.20961735815861</v>
      </c>
      <c r="AI41" s="12">
        <f t="shared" si="16"/>
        <v>101.53520743855049</v>
      </c>
      <c r="AJ41" s="31">
        <f t="shared" si="21"/>
        <v>9166.3189246444817</v>
      </c>
    </row>
    <row r="42" spans="2:36" ht="17" thickBot="1" x14ac:dyDescent="0.25">
      <c r="B42" s="28"/>
      <c r="C42" s="16">
        <v>43607</v>
      </c>
      <c r="D42" s="12">
        <v>40</v>
      </c>
      <c r="E42" s="35">
        <v>1020</v>
      </c>
      <c r="F42" s="30">
        <v>32</v>
      </c>
      <c r="G42" s="38">
        <v>290</v>
      </c>
      <c r="H42" s="12">
        <v>310</v>
      </c>
      <c r="I42" s="12">
        <v>170</v>
      </c>
      <c r="J42" s="12">
        <f t="shared" si="0"/>
        <v>256.66666666666669</v>
      </c>
      <c r="K42" s="12">
        <f t="shared" si="1"/>
        <v>75.718777944003619</v>
      </c>
      <c r="L42" s="31">
        <f t="shared" si="17"/>
        <v>1353</v>
      </c>
      <c r="M42" s="18">
        <f t="shared" si="2"/>
        <v>348.39539656941798</v>
      </c>
      <c r="N42" s="18">
        <f t="shared" si="3"/>
        <v>372.42266529834336</v>
      </c>
      <c r="O42" s="18">
        <f t="shared" si="4"/>
        <v>204.23178419586571</v>
      </c>
      <c r="P42" s="12">
        <f t="shared" si="25"/>
        <v>308.34994868787567</v>
      </c>
      <c r="Q42" s="12">
        <f t="shared" si="6"/>
        <v>90.965771274320218</v>
      </c>
      <c r="R42" s="32">
        <f t="shared" si="27"/>
        <v>1625.4447295118021</v>
      </c>
      <c r="S42" s="18">
        <v>96</v>
      </c>
      <c r="T42" s="12">
        <v>83</v>
      </c>
      <c r="U42" s="12">
        <v>57</v>
      </c>
      <c r="V42" s="12">
        <f t="shared" si="26"/>
        <v>78.666666666666671</v>
      </c>
      <c r="W42" s="12">
        <f t="shared" si="8"/>
        <v>19.857828011475323</v>
      </c>
      <c r="X42" s="31">
        <f t="shared" si="22"/>
        <v>12772.333333333332</v>
      </c>
      <c r="Y42" s="18">
        <f t="shared" si="19"/>
        <v>278.39999999999998</v>
      </c>
      <c r="Z42" s="12">
        <f t="shared" si="9"/>
        <v>257.3</v>
      </c>
      <c r="AA42" s="12">
        <f t="shared" si="9"/>
        <v>96.9</v>
      </c>
      <c r="AB42" s="12">
        <f t="shared" si="10"/>
        <v>210.86666666666667</v>
      </c>
      <c r="AC42" s="12">
        <f t="shared" si="11"/>
        <v>99.260280743776448</v>
      </c>
      <c r="AD42" s="1">
        <f t="shared" si="20"/>
        <v>7840.7966666666653</v>
      </c>
      <c r="AE42" s="18">
        <f t="shared" si="12"/>
        <v>334.4595807066413</v>
      </c>
      <c r="AF42" s="18">
        <f t="shared" si="13"/>
        <v>309.11081219762497</v>
      </c>
      <c r="AG42" s="18">
        <f t="shared" si="14"/>
        <v>116.41211699164346</v>
      </c>
      <c r="AH42" s="12">
        <f t="shared" si="15"/>
        <v>253.32750329863657</v>
      </c>
      <c r="AI42" s="12">
        <f t="shared" si="16"/>
        <v>119.24767197696477</v>
      </c>
      <c r="AJ42" s="31">
        <f t="shared" si="21"/>
        <v>9419.6464279431184</v>
      </c>
    </row>
    <row r="43" spans="2:36" ht="17" thickBot="1" x14ac:dyDescent="0.25">
      <c r="B43" s="28"/>
      <c r="C43" s="16">
        <v>43609</v>
      </c>
      <c r="D43" s="12">
        <v>42</v>
      </c>
      <c r="E43" s="35">
        <v>1020</v>
      </c>
      <c r="F43" s="30">
        <v>32</v>
      </c>
      <c r="G43" s="38">
        <v>0</v>
      </c>
      <c r="H43" s="12">
        <v>380</v>
      </c>
      <c r="I43" s="12">
        <v>360</v>
      </c>
      <c r="J43" s="12">
        <f t="shared" si="0"/>
        <v>246.66666666666666</v>
      </c>
      <c r="K43" s="12">
        <f t="shared" si="1"/>
        <v>213.85353243127253</v>
      </c>
      <c r="L43" s="31">
        <f t="shared" si="17"/>
        <v>1599.6666666666667</v>
      </c>
      <c r="M43" s="18">
        <f t="shared" si="2"/>
        <v>0</v>
      </c>
      <c r="N43" s="18">
        <f t="shared" si="3"/>
        <v>456.51810584958224</v>
      </c>
      <c r="O43" s="18">
        <f t="shared" si="4"/>
        <v>432.49083712065681</v>
      </c>
      <c r="P43" s="12">
        <f t="shared" si="25"/>
        <v>296.33631432341303</v>
      </c>
      <c r="Q43" s="12">
        <f t="shared" si="6"/>
        <v>256.9158146178072</v>
      </c>
      <c r="R43" s="32">
        <f t="shared" si="27"/>
        <v>1921.7810438352151</v>
      </c>
      <c r="S43" s="18">
        <v>76</v>
      </c>
      <c r="T43" s="12">
        <v>24</v>
      </c>
      <c r="U43" s="12">
        <v>17</v>
      </c>
      <c r="V43" s="12">
        <f t="shared" si="26"/>
        <v>39</v>
      </c>
      <c r="W43" s="12">
        <f t="shared" si="8"/>
        <v>32.233522922572398</v>
      </c>
      <c r="X43" s="31">
        <f t="shared" si="22"/>
        <v>12811.333333333332</v>
      </c>
      <c r="Y43" s="18">
        <f t="shared" si="19"/>
        <v>0</v>
      </c>
      <c r="Z43" s="12">
        <f t="shared" si="9"/>
        <v>91.2</v>
      </c>
      <c r="AA43" s="12">
        <f t="shared" si="9"/>
        <v>61.2</v>
      </c>
      <c r="AB43" s="12">
        <f t="shared" si="10"/>
        <v>50.800000000000004</v>
      </c>
      <c r="AC43" s="12">
        <f t="shared" si="11"/>
        <v>46.480963845428164</v>
      </c>
      <c r="AD43" s="1">
        <f t="shared" si="20"/>
        <v>7891.5966666666654</v>
      </c>
      <c r="AE43" s="18">
        <f t="shared" si="12"/>
        <v>0</v>
      </c>
      <c r="AF43" s="18">
        <f t="shared" si="13"/>
        <v>109.56434540389972</v>
      </c>
      <c r="AG43" s="18">
        <f t="shared" si="14"/>
        <v>73.523442310511655</v>
      </c>
      <c r="AH43" s="12">
        <f t="shared" si="15"/>
        <v>61.029262571470461</v>
      </c>
      <c r="AI43" s="12">
        <f t="shared" si="16"/>
        <v>55.840530454678358</v>
      </c>
      <c r="AJ43" s="31">
        <f t="shared" si="21"/>
        <v>9480.6756905145885</v>
      </c>
    </row>
    <row r="44" spans="2:36" ht="17" thickBot="1" x14ac:dyDescent="0.25">
      <c r="B44" s="28"/>
      <c r="C44" s="16">
        <v>43612</v>
      </c>
      <c r="D44" s="12">
        <v>45</v>
      </c>
      <c r="E44" s="35">
        <v>1020</v>
      </c>
      <c r="F44" s="30">
        <v>32</v>
      </c>
      <c r="G44" s="38">
        <v>0</v>
      </c>
      <c r="H44" s="12">
        <v>350</v>
      </c>
      <c r="I44" s="12">
        <v>360</v>
      </c>
      <c r="J44" s="12">
        <f t="shared" si="0"/>
        <v>236.66666666666666</v>
      </c>
      <c r="K44" s="12">
        <f t="shared" si="1"/>
        <v>205.02032419575707</v>
      </c>
      <c r="L44" s="31">
        <f t="shared" si="17"/>
        <v>1836.3333333333335</v>
      </c>
      <c r="M44" s="18">
        <f t="shared" si="2"/>
        <v>0</v>
      </c>
      <c r="N44" s="18">
        <f t="shared" si="3"/>
        <v>420.47720275619412</v>
      </c>
      <c r="O44" s="18">
        <f t="shared" si="4"/>
        <v>432.49083712065681</v>
      </c>
      <c r="P44" s="12">
        <f t="shared" si="25"/>
        <v>284.32267995895035</v>
      </c>
      <c r="Q44" s="12">
        <f t="shared" si="6"/>
        <v>246.3039212171428</v>
      </c>
      <c r="R44" s="32">
        <f t="shared" si="27"/>
        <v>2206.1037237941655</v>
      </c>
      <c r="S44" s="18">
        <v>90</v>
      </c>
      <c r="T44" s="12">
        <v>63</v>
      </c>
      <c r="U44" s="12">
        <v>98</v>
      </c>
      <c r="V44" s="12">
        <f t="shared" si="26"/>
        <v>83.666666666666671</v>
      </c>
      <c r="W44" s="12">
        <f t="shared" si="8"/>
        <v>18.339392937971908</v>
      </c>
      <c r="X44" s="31">
        <f t="shared" si="22"/>
        <v>12894.999999999998</v>
      </c>
      <c r="Y44" s="18">
        <f t="shared" si="19"/>
        <v>0</v>
      </c>
      <c r="Z44" s="12">
        <f t="shared" si="9"/>
        <v>220.5</v>
      </c>
      <c r="AA44" s="12">
        <f t="shared" si="9"/>
        <v>352.8</v>
      </c>
      <c r="AB44" s="12">
        <f t="shared" si="10"/>
        <v>191.1</v>
      </c>
      <c r="AC44" s="12">
        <f t="shared" si="11"/>
        <v>178.22802809883751</v>
      </c>
      <c r="AD44" s="1">
        <f t="shared" si="20"/>
        <v>8082.6966666666658</v>
      </c>
      <c r="AE44" s="18">
        <f t="shared" si="12"/>
        <v>0</v>
      </c>
      <c r="AF44" s="18">
        <f t="shared" si="13"/>
        <v>264.9006377364023</v>
      </c>
      <c r="AG44" s="18">
        <f t="shared" si="14"/>
        <v>423.84102037824368</v>
      </c>
      <c r="AH44" s="12">
        <f t="shared" si="15"/>
        <v>229.58055270488202</v>
      </c>
      <c r="AI44" s="12">
        <f t="shared" si="16"/>
        <v>214.11663630786154</v>
      </c>
      <c r="AJ44" s="31">
        <f t="shared" si="21"/>
        <v>9710.25624321947</v>
      </c>
    </row>
    <row r="45" spans="2:36" ht="17" thickBot="1" x14ac:dyDescent="0.25">
      <c r="B45" s="28"/>
      <c r="C45" s="16"/>
      <c r="D45" s="12"/>
      <c r="E45" s="35"/>
      <c r="F45" s="30"/>
      <c r="G45" s="38"/>
      <c r="H45" s="12"/>
      <c r="I45" s="12"/>
      <c r="J45" s="12"/>
      <c r="K45" s="12"/>
      <c r="L45" s="31"/>
      <c r="M45" s="18"/>
      <c r="N45" s="18"/>
      <c r="O45" s="18"/>
      <c r="P45" s="12"/>
      <c r="Q45" s="12"/>
      <c r="R45" s="32"/>
      <c r="S45" s="18"/>
      <c r="T45" s="12"/>
      <c r="U45" s="12"/>
      <c r="V45" s="12"/>
      <c r="W45" s="12"/>
      <c r="X45" s="31"/>
      <c r="Y45" s="18"/>
      <c r="Z45" s="12"/>
      <c r="AA45" s="12"/>
      <c r="AB45" s="12"/>
      <c r="AC45" s="12"/>
      <c r="AD45" s="1"/>
      <c r="AE45" s="18"/>
      <c r="AF45" s="18"/>
      <c r="AG45" s="18"/>
      <c r="AH45" s="12"/>
      <c r="AI45" s="12"/>
      <c r="AJ45" s="31"/>
    </row>
    <row r="46" spans="2:36" ht="17" thickBot="1" x14ac:dyDescent="0.25">
      <c r="B46" s="28"/>
      <c r="C46" s="16"/>
      <c r="D46" s="12"/>
      <c r="E46" s="35"/>
      <c r="F46" s="30"/>
      <c r="G46" s="38"/>
      <c r="H46" s="12"/>
      <c r="I46" s="12"/>
      <c r="J46" s="12"/>
      <c r="K46" s="12"/>
      <c r="L46" s="31"/>
      <c r="M46" s="18"/>
      <c r="N46" s="18"/>
      <c r="O46" s="18"/>
      <c r="P46" s="12"/>
      <c r="Q46" s="12"/>
      <c r="R46" s="32"/>
      <c r="S46" s="18"/>
      <c r="T46" s="12"/>
      <c r="U46" s="12"/>
      <c r="V46" s="12"/>
      <c r="W46" s="12"/>
      <c r="X46" s="31"/>
      <c r="Y46" s="18"/>
      <c r="Z46" s="12"/>
      <c r="AA46" s="12"/>
      <c r="AB46" s="12"/>
      <c r="AC46" s="12"/>
      <c r="AD46" s="1"/>
      <c r="AE46" s="18"/>
      <c r="AF46" s="18"/>
      <c r="AG46" s="18"/>
      <c r="AH46" s="12"/>
      <c r="AI46" s="12"/>
      <c r="AJ46" s="31"/>
    </row>
    <row r="47" spans="2:36" ht="17" thickBot="1" x14ac:dyDescent="0.25">
      <c r="B47" s="28"/>
      <c r="C47" s="16"/>
      <c r="D47" s="12"/>
      <c r="E47" s="35"/>
      <c r="F47" s="30"/>
      <c r="G47" s="38"/>
      <c r="H47" s="12"/>
      <c r="I47" s="12"/>
      <c r="J47" s="12"/>
      <c r="K47" s="12"/>
      <c r="L47" s="31"/>
      <c r="M47" s="18"/>
      <c r="N47" s="18"/>
      <c r="O47" s="18"/>
      <c r="P47" s="12"/>
      <c r="Q47" s="12"/>
      <c r="R47" s="32"/>
      <c r="S47" s="18"/>
      <c r="T47" s="12"/>
      <c r="U47" s="12"/>
      <c r="V47" s="12"/>
      <c r="W47" s="12"/>
      <c r="X47" s="31"/>
      <c r="Y47" s="18"/>
      <c r="Z47" s="12"/>
      <c r="AA47" s="12"/>
      <c r="AB47" s="12"/>
      <c r="AC47" s="12"/>
      <c r="AD47" s="1"/>
      <c r="AE47" s="18"/>
      <c r="AF47" s="18"/>
      <c r="AG47" s="18"/>
      <c r="AH47" s="12"/>
      <c r="AI47" s="12"/>
      <c r="AJ47" s="31"/>
    </row>
    <row r="48" spans="2:36" ht="17" thickBot="1" x14ac:dyDescent="0.25">
      <c r="B48" s="28"/>
      <c r="C48" s="42"/>
      <c r="D48" s="12"/>
      <c r="E48" s="35"/>
      <c r="F48" s="30"/>
      <c r="G48" s="38"/>
      <c r="H48" s="12"/>
      <c r="I48" s="12"/>
      <c r="J48" s="12"/>
      <c r="K48" s="12"/>
      <c r="L48" s="31"/>
      <c r="M48" s="18"/>
      <c r="N48" s="18"/>
      <c r="O48" s="18"/>
      <c r="P48" s="12"/>
      <c r="Q48" s="12"/>
      <c r="R48" s="32"/>
      <c r="S48" s="18"/>
      <c r="T48" s="12"/>
      <c r="U48" s="12"/>
      <c r="V48" s="12"/>
      <c r="W48" s="12"/>
      <c r="X48" s="31"/>
      <c r="Y48" s="18"/>
      <c r="Z48" s="12"/>
      <c r="AA48" s="12"/>
      <c r="AB48" s="12"/>
      <c r="AC48" s="12"/>
      <c r="AD48" s="1"/>
      <c r="AE48" s="18"/>
      <c r="AF48" s="18"/>
      <c r="AG48" s="18"/>
      <c r="AH48" s="12"/>
      <c r="AI48" s="12"/>
      <c r="AJ48" s="31"/>
    </row>
    <row r="49" spans="1:36" ht="17" thickBot="1" x14ac:dyDescent="0.25">
      <c r="A49" t="s">
        <v>18</v>
      </c>
      <c r="B49" s="27"/>
      <c r="C49" s="20">
        <v>43567</v>
      </c>
      <c r="D49" s="13">
        <v>0</v>
      </c>
      <c r="E49" s="35">
        <v>1020</v>
      </c>
      <c r="F49" s="30">
        <v>32</v>
      </c>
      <c r="G49" s="39">
        <v>0</v>
      </c>
      <c r="H49" s="21">
        <v>0</v>
      </c>
      <c r="I49" s="21">
        <v>0</v>
      </c>
      <c r="J49" s="21">
        <f t="shared" si="0"/>
        <v>0</v>
      </c>
      <c r="K49" s="21">
        <f t="shared" si="1"/>
        <v>0</v>
      </c>
      <c r="L49" s="31">
        <f>J49</f>
        <v>0</v>
      </c>
      <c r="M49" s="22">
        <f t="shared" si="2"/>
        <v>0</v>
      </c>
      <c r="N49" s="22">
        <f t="shared" si="3"/>
        <v>0</v>
      </c>
      <c r="O49" s="22">
        <f t="shared" si="4"/>
        <v>0</v>
      </c>
      <c r="P49" s="21">
        <f t="shared" si="25"/>
        <v>0</v>
      </c>
      <c r="Q49" s="21">
        <f t="shared" si="6"/>
        <v>0</v>
      </c>
      <c r="R49" s="32">
        <f t="shared" ref="R49:R72" si="28">P49</f>
        <v>0</v>
      </c>
      <c r="S49" s="22">
        <v>0</v>
      </c>
      <c r="T49" s="21">
        <v>0</v>
      </c>
      <c r="U49" s="21">
        <v>0</v>
      </c>
      <c r="V49" s="21">
        <f t="shared" si="26"/>
        <v>0</v>
      </c>
      <c r="W49" s="21">
        <f t="shared" si="8"/>
        <v>0</v>
      </c>
      <c r="X49" s="32">
        <v>0</v>
      </c>
      <c r="Y49" s="22">
        <f t="shared" si="19"/>
        <v>0</v>
      </c>
      <c r="Z49" s="21">
        <f t="shared" si="9"/>
        <v>0</v>
      </c>
      <c r="AA49" s="21">
        <f t="shared" si="9"/>
        <v>0</v>
      </c>
      <c r="AB49" s="21">
        <f t="shared" si="10"/>
        <v>0</v>
      </c>
      <c r="AC49" s="21">
        <f t="shared" si="11"/>
        <v>0</v>
      </c>
      <c r="AD49" s="1">
        <f>AB49</f>
        <v>0</v>
      </c>
      <c r="AE49" s="22">
        <f t="shared" si="12"/>
        <v>0</v>
      </c>
      <c r="AF49" s="22">
        <f t="shared" si="13"/>
        <v>0</v>
      </c>
      <c r="AG49" s="22">
        <f t="shared" si="14"/>
        <v>0</v>
      </c>
      <c r="AH49" s="21">
        <f t="shared" si="15"/>
        <v>0</v>
      </c>
      <c r="AI49" s="21">
        <f t="shared" si="16"/>
        <v>0</v>
      </c>
      <c r="AJ49" s="31">
        <f>AH49</f>
        <v>0</v>
      </c>
    </row>
    <row r="50" spans="1:36" ht="17" thickBot="1" x14ac:dyDescent="0.25">
      <c r="B50" s="27"/>
      <c r="C50" s="20">
        <v>43570</v>
      </c>
      <c r="D50" s="13">
        <v>3</v>
      </c>
      <c r="E50" s="35">
        <v>1020</v>
      </c>
      <c r="F50" s="30">
        <v>32</v>
      </c>
      <c r="G50" s="40">
        <v>0</v>
      </c>
      <c r="H50" s="13">
        <v>0</v>
      </c>
      <c r="I50" s="13">
        <v>0</v>
      </c>
      <c r="J50" s="21">
        <f t="shared" si="0"/>
        <v>0</v>
      </c>
      <c r="K50" s="13">
        <f t="shared" si="1"/>
        <v>0</v>
      </c>
      <c r="L50" s="31">
        <f t="shared" si="17"/>
        <v>0</v>
      </c>
      <c r="M50" s="23">
        <f t="shared" si="2"/>
        <v>0</v>
      </c>
      <c r="N50" s="23">
        <f t="shared" si="3"/>
        <v>0</v>
      </c>
      <c r="O50" s="23">
        <f t="shared" si="4"/>
        <v>0</v>
      </c>
      <c r="P50" s="13">
        <f t="shared" si="25"/>
        <v>0</v>
      </c>
      <c r="Q50" s="13">
        <f t="shared" si="6"/>
        <v>0</v>
      </c>
      <c r="R50" s="32">
        <f>R49+P50</f>
        <v>0</v>
      </c>
      <c r="S50" s="23">
        <v>0</v>
      </c>
      <c r="T50" s="13">
        <v>0</v>
      </c>
      <c r="U50" s="13">
        <v>0</v>
      </c>
      <c r="V50" s="13">
        <f t="shared" si="26"/>
        <v>0</v>
      </c>
      <c r="W50" s="13">
        <f t="shared" si="8"/>
        <v>0</v>
      </c>
      <c r="X50" s="31">
        <f t="shared" si="22"/>
        <v>0</v>
      </c>
      <c r="Y50" s="23">
        <f t="shared" si="19"/>
        <v>0</v>
      </c>
      <c r="Z50" s="13">
        <f t="shared" si="9"/>
        <v>0</v>
      </c>
      <c r="AA50" s="13">
        <f t="shared" si="9"/>
        <v>0</v>
      </c>
      <c r="AB50" s="13">
        <f t="shared" si="10"/>
        <v>0</v>
      </c>
      <c r="AC50" s="13">
        <f t="shared" si="11"/>
        <v>0</v>
      </c>
      <c r="AD50" s="1">
        <f t="shared" si="20"/>
        <v>0</v>
      </c>
      <c r="AE50" s="23">
        <f t="shared" si="12"/>
        <v>0</v>
      </c>
      <c r="AF50" s="23">
        <f t="shared" si="13"/>
        <v>0</v>
      </c>
      <c r="AG50" s="23">
        <f t="shared" si="14"/>
        <v>0</v>
      </c>
      <c r="AH50" s="13">
        <f t="shared" si="15"/>
        <v>0</v>
      </c>
      <c r="AI50" s="13">
        <f t="shared" si="16"/>
        <v>0</v>
      </c>
      <c r="AJ50" s="31">
        <f t="shared" si="21"/>
        <v>0</v>
      </c>
    </row>
    <row r="51" spans="1:36" ht="17" thickBot="1" x14ac:dyDescent="0.25">
      <c r="B51" s="27"/>
      <c r="C51" s="20">
        <v>43574</v>
      </c>
      <c r="D51" s="13">
        <v>7</v>
      </c>
      <c r="E51" s="35">
        <v>1020</v>
      </c>
      <c r="F51" s="30">
        <v>32</v>
      </c>
      <c r="G51" s="40">
        <v>0</v>
      </c>
      <c r="H51" s="13">
        <v>0</v>
      </c>
      <c r="I51" s="13">
        <v>0</v>
      </c>
      <c r="J51" s="21">
        <f t="shared" si="0"/>
        <v>0</v>
      </c>
      <c r="K51" s="13">
        <f t="shared" si="1"/>
        <v>0</v>
      </c>
      <c r="L51" s="31">
        <f>L50+J51</f>
        <v>0</v>
      </c>
      <c r="M51" s="23">
        <f t="shared" si="2"/>
        <v>0</v>
      </c>
      <c r="N51" s="23">
        <f t="shared" si="3"/>
        <v>0</v>
      </c>
      <c r="O51" s="23">
        <f t="shared" si="4"/>
        <v>0</v>
      </c>
      <c r="P51" s="13">
        <f t="shared" si="25"/>
        <v>0</v>
      </c>
      <c r="Q51" s="13">
        <f t="shared" si="6"/>
        <v>0</v>
      </c>
      <c r="R51" s="32">
        <f t="shared" ref="R51:R67" si="29">R50+P51</f>
        <v>0</v>
      </c>
      <c r="S51" s="23">
        <v>513</v>
      </c>
      <c r="T51" s="13">
        <v>836</v>
      </c>
      <c r="U51" s="13">
        <v>372</v>
      </c>
      <c r="V51" s="13">
        <f>AVERAGE(S51:U51)</f>
        <v>573.66666666666663</v>
      </c>
      <c r="W51" s="13">
        <f>STDEV(S51:U51)</f>
        <v>237.87461683276194</v>
      </c>
      <c r="X51" s="31">
        <f t="shared" si="22"/>
        <v>573.66666666666663</v>
      </c>
      <c r="Y51" s="23" t="e">
        <f>G51*#REF!/100</f>
        <v>#REF!</v>
      </c>
      <c r="Z51" s="13">
        <f t="shared" si="9"/>
        <v>0</v>
      </c>
      <c r="AA51" s="13">
        <f t="shared" si="9"/>
        <v>0</v>
      </c>
      <c r="AB51" s="13" t="e">
        <f t="shared" si="10"/>
        <v>#REF!</v>
      </c>
      <c r="AC51" s="13" t="e">
        <f t="shared" si="11"/>
        <v>#REF!</v>
      </c>
      <c r="AD51" s="1" t="e">
        <f t="shared" si="20"/>
        <v>#REF!</v>
      </c>
      <c r="AE51" s="23" t="e">
        <f t="shared" si="12"/>
        <v>#REF!</v>
      </c>
      <c r="AF51" s="23">
        <f t="shared" si="13"/>
        <v>0</v>
      </c>
      <c r="AG51" s="23">
        <f t="shared" si="14"/>
        <v>0</v>
      </c>
      <c r="AH51" s="13" t="e">
        <f t="shared" si="15"/>
        <v>#REF!</v>
      </c>
      <c r="AI51" s="13" t="e">
        <f t="shared" si="16"/>
        <v>#REF!</v>
      </c>
      <c r="AJ51" s="31" t="e">
        <f t="shared" si="21"/>
        <v>#REF!</v>
      </c>
    </row>
    <row r="52" spans="1:36" ht="17" thickBot="1" x14ac:dyDescent="0.25">
      <c r="B52" s="27"/>
      <c r="C52" s="20">
        <v>43577</v>
      </c>
      <c r="D52" s="13">
        <v>10</v>
      </c>
      <c r="E52" s="35">
        <v>1020</v>
      </c>
      <c r="F52" s="30">
        <v>32</v>
      </c>
      <c r="G52" s="40">
        <v>72</v>
      </c>
      <c r="H52" s="13">
        <v>48</v>
      </c>
      <c r="I52" s="13">
        <v>60</v>
      </c>
      <c r="J52" s="21">
        <f t="shared" si="0"/>
        <v>60</v>
      </c>
      <c r="K52" s="13">
        <f t="shared" si="1"/>
        <v>12</v>
      </c>
      <c r="L52" s="31">
        <f t="shared" si="17"/>
        <v>60</v>
      </c>
      <c r="M52" s="23">
        <f t="shared" si="2"/>
        <v>86.498167424131367</v>
      </c>
      <c r="N52" s="23">
        <f t="shared" si="3"/>
        <v>57.665444949420909</v>
      </c>
      <c r="O52" s="23">
        <f t="shared" si="4"/>
        <v>72.081806186776134</v>
      </c>
      <c r="P52" s="13">
        <f t="shared" si="25"/>
        <v>72.081806186776134</v>
      </c>
      <c r="Q52" s="13">
        <f t="shared" si="6"/>
        <v>14.416361237355241</v>
      </c>
      <c r="R52" s="32">
        <f t="shared" si="29"/>
        <v>72.081806186776134</v>
      </c>
      <c r="S52" s="23">
        <v>627</v>
      </c>
      <c r="T52" s="13">
        <v>574</v>
      </c>
      <c r="U52" s="13">
        <v>847</v>
      </c>
      <c r="V52" s="13">
        <f t="shared" si="26"/>
        <v>682.66666666666663</v>
      </c>
      <c r="W52" s="13">
        <f t="shared" si="8"/>
        <v>144.76302474504106</v>
      </c>
      <c r="X52" s="31">
        <f t="shared" si="22"/>
        <v>1256.3333333333333</v>
      </c>
      <c r="Y52" s="23">
        <f t="shared" ref="Y52:Y58" si="30">G52*S51/100</f>
        <v>369.36</v>
      </c>
      <c r="Z52" s="13">
        <f t="shared" si="9"/>
        <v>275.52</v>
      </c>
      <c r="AA52" s="13">
        <f t="shared" si="9"/>
        <v>508.2</v>
      </c>
      <c r="AB52" s="13">
        <f t="shared" si="10"/>
        <v>384.35999999999996</v>
      </c>
      <c r="AC52" s="13">
        <f t="shared" si="11"/>
        <v>117.06299842392566</v>
      </c>
      <c r="AD52" s="1" t="e">
        <f t="shared" si="20"/>
        <v>#REF!</v>
      </c>
      <c r="AE52" s="23">
        <f t="shared" si="12"/>
        <v>443.73559888579388</v>
      </c>
      <c r="AF52" s="23">
        <f t="shared" si="13"/>
        <v>330.99965400967596</v>
      </c>
      <c r="AG52" s="23">
        <f t="shared" si="14"/>
        <v>610.53289840199386</v>
      </c>
      <c r="AH52" s="13">
        <f t="shared" si="15"/>
        <v>461.75605043248788</v>
      </c>
      <c r="AI52" s="13">
        <f t="shared" si="16"/>
        <v>140.63520606727141</v>
      </c>
      <c r="AJ52" s="31" t="e">
        <f t="shared" si="21"/>
        <v>#REF!</v>
      </c>
    </row>
    <row r="53" spans="1:36" ht="17" thickBot="1" x14ac:dyDescent="0.25">
      <c r="B53" s="27"/>
      <c r="C53" s="20">
        <v>43579</v>
      </c>
      <c r="D53" s="13">
        <v>12</v>
      </c>
      <c r="E53" s="35">
        <v>1020</v>
      </c>
      <c r="F53" s="30">
        <v>32</v>
      </c>
      <c r="G53" s="40">
        <v>169</v>
      </c>
      <c r="H53" s="13">
        <v>100</v>
      </c>
      <c r="I53" s="13">
        <v>105</v>
      </c>
      <c r="J53" s="21">
        <f t="shared" si="0"/>
        <v>124.66666666666667</v>
      </c>
      <c r="K53" s="13">
        <f t="shared" si="1"/>
        <v>38.475100173142266</v>
      </c>
      <c r="L53" s="31">
        <f t="shared" si="17"/>
        <v>184.66666666666669</v>
      </c>
      <c r="M53" s="23">
        <f t="shared" si="2"/>
        <v>203.03042075941946</v>
      </c>
      <c r="N53" s="23">
        <f t="shared" si="3"/>
        <v>120.13634364462689</v>
      </c>
      <c r="O53" s="23">
        <f t="shared" si="4"/>
        <v>126.14316082685824</v>
      </c>
      <c r="P53" s="13">
        <f t="shared" si="25"/>
        <v>149.76997507696819</v>
      </c>
      <c r="Q53" s="13">
        <f t="shared" si="6"/>
        <v>46.222578561620686</v>
      </c>
      <c r="R53" s="32">
        <f t="shared" si="29"/>
        <v>221.85178126374433</v>
      </c>
      <c r="S53" s="23">
        <v>462</v>
      </c>
      <c r="T53" s="13">
        <v>513</v>
      </c>
      <c r="U53" s="13">
        <v>317</v>
      </c>
      <c r="V53" s="13">
        <f t="shared" si="26"/>
        <v>430.66666666666669</v>
      </c>
      <c r="W53" s="13">
        <f t="shared" si="8"/>
        <v>101.68742957383333</v>
      </c>
      <c r="X53" s="31">
        <f t="shared" si="22"/>
        <v>1687</v>
      </c>
      <c r="Y53" s="23">
        <f t="shared" si="30"/>
        <v>1059.6300000000001</v>
      </c>
      <c r="Z53" s="13">
        <f t="shared" si="9"/>
        <v>513</v>
      </c>
      <c r="AA53" s="13">
        <f t="shared" si="9"/>
        <v>332.85</v>
      </c>
      <c r="AB53" s="13">
        <f t="shared" si="10"/>
        <v>635.16</v>
      </c>
      <c r="AC53" s="13">
        <f t="shared" si="11"/>
        <v>378.47667206843818</v>
      </c>
      <c r="AD53" s="1" t="e">
        <f t="shared" si="20"/>
        <v>#REF!</v>
      </c>
      <c r="AE53" s="23">
        <f t="shared" si="12"/>
        <v>1273.0007381615601</v>
      </c>
      <c r="AF53" s="23">
        <f t="shared" si="13"/>
        <v>616.29944289693594</v>
      </c>
      <c r="AG53" s="23">
        <f t="shared" si="14"/>
        <v>399.87381982114061</v>
      </c>
      <c r="AH53" s="13">
        <f t="shared" si="15"/>
        <v>763.05800029321233</v>
      </c>
      <c r="AI53" s="13">
        <f t="shared" si="16"/>
        <v>454.68803537088633</v>
      </c>
      <c r="AJ53" s="31" t="e">
        <f t="shared" si="21"/>
        <v>#REF!</v>
      </c>
    </row>
    <row r="54" spans="1:36" ht="17" thickBot="1" x14ac:dyDescent="0.25">
      <c r="B54" s="27"/>
      <c r="C54" s="20">
        <v>43581</v>
      </c>
      <c r="D54" s="13">
        <v>14</v>
      </c>
      <c r="E54" s="35">
        <v>1020</v>
      </c>
      <c r="F54" s="30">
        <v>32</v>
      </c>
      <c r="G54" s="40">
        <v>80</v>
      </c>
      <c r="H54" s="13">
        <v>50</v>
      </c>
      <c r="I54" s="13">
        <v>40</v>
      </c>
      <c r="J54" s="21">
        <f t="shared" si="0"/>
        <v>56.666666666666664</v>
      </c>
      <c r="K54" s="13">
        <f t="shared" si="1"/>
        <v>20.816659994661322</v>
      </c>
      <c r="L54" s="31">
        <f t="shared" si="17"/>
        <v>241.33333333333334</v>
      </c>
      <c r="M54" s="23">
        <f t="shared" si="2"/>
        <v>96.109074915701513</v>
      </c>
      <c r="N54" s="23">
        <f t="shared" si="3"/>
        <v>60.068171822313445</v>
      </c>
      <c r="O54" s="23">
        <f t="shared" si="4"/>
        <v>48.054537457850756</v>
      </c>
      <c r="P54" s="13">
        <f t="shared" si="25"/>
        <v>68.0772613986219</v>
      </c>
      <c r="Q54" s="13">
        <f t="shared" si="6"/>
        <v>25.008374186519891</v>
      </c>
      <c r="R54" s="32">
        <f t="shared" si="29"/>
        <v>289.92904266236621</v>
      </c>
      <c r="S54" s="23">
        <v>718</v>
      </c>
      <c r="T54" s="13">
        <v>535</v>
      </c>
      <c r="U54" s="13">
        <v>507</v>
      </c>
      <c r="V54" s="13">
        <f t="shared" si="26"/>
        <v>586.66666666666663</v>
      </c>
      <c r="W54" s="13">
        <f t="shared" si="8"/>
        <v>114.59639319513208</v>
      </c>
      <c r="X54" s="31">
        <f t="shared" si="22"/>
        <v>2273.6666666666665</v>
      </c>
      <c r="Y54" s="23">
        <f t="shared" si="30"/>
        <v>369.6</v>
      </c>
      <c r="Z54" s="13">
        <f t="shared" si="9"/>
        <v>267.5</v>
      </c>
      <c r="AA54" s="13">
        <f t="shared" si="9"/>
        <v>202.8</v>
      </c>
      <c r="AB54" s="13">
        <f t="shared" si="10"/>
        <v>279.9666666666667</v>
      </c>
      <c r="AC54" s="13">
        <f t="shared" si="11"/>
        <v>84.09591745937081</v>
      </c>
      <c r="AD54" s="1" t="e">
        <f t="shared" si="20"/>
        <v>#REF!</v>
      </c>
      <c r="AE54" s="23">
        <f t="shared" si="12"/>
        <v>444.02392611054097</v>
      </c>
      <c r="AF54" s="23">
        <f t="shared" si="13"/>
        <v>321.36471924937695</v>
      </c>
      <c r="AG54" s="23">
        <f t="shared" si="14"/>
        <v>243.63650491130335</v>
      </c>
      <c r="AH54" s="13">
        <f t="shared" si="15"/>
        <v>336.34171675707375</v>
      </c>
      <c r="AI54" s="13">
        <f t="shared" si="16"/>
        <v>101.02976039009172</v>
      </c>
      <c r="AJ54" s="31" t="e">
        <f t="shared" si="21"/>
        <v>#REF!</v>
      </c>
    </row>
    <row r="55" spans="1:36" ht="17" thickBot="1" x14ac:dyDescent="0.25">
      <c r="B55" s="27"/>
      <c r="C55" s="20">
        <v>43584</v>
      </c>
      <c r="D55" s="13">
        <v>17</v>
      </c>
      <c r="E55" s="35">
        <v>1020</v>
      </c>
      <c r="F55" s="30">
        <v>32</v>
      </c>
      <c r="G55" s="40">
        <v>68</v>
      </c>
      <c r="H55" s="13">
        <v>50</v>
      </c>
      <c r="I55" s="13">
        <v>0</v>
      </c>
      <c r="J55" s="21">
        <f t="shared" si="0"/>
        <v>39.333333333333336</v>
      </c>
      <c r="K55" s="13">
        <f t="shared" si="1"/>
        <v>35.232560697930168</v>
      </c>
      <c r="L55" s="31">
        <f t="shared" si="17"/>
        <v>280.66666666666669</v>
      </c>
      <c r="M55" s="23">
        <f t="shared" si="2"/>
        <v>81.69271367834628</v>
      </c>
      <c r="N55" s="23">
        <f t="shared" si="3"/>
        <v>60.068171822313445</v>
      </c>
      <c r="O55" s="23">
        <f t="shared" si="4"/>
        <v>0</v>
      </c>
      <c r="P55" s="13">
        <f t="shared" si="25"/>
        <v>47.253628500219911</v>
      </c>
      <c r="Q55" s="13">
        <f t="shared" si="6"/>
        <v>42.327110194867139</v>
      </c>
      <c r="R55" s="32">
        <f t="shared" si="29"/>
        <v>337.18267116258613</v>
      </c>
      <c r="S55" s="23">
        <v>292</v>
      </c>
      <c r="T55" s="13">
        <v>309</v>
      </c>
      <c r="U55" s="13">
        <v>278</v>
      </c>
      <c r="V55" s="13">
        <f t="shared" si="26"/>
        <v>293</v>
      </c>
      <c r="W55" s="13">
        <f t="shared" si="8"/>
        <v>15.524174696260024</v>
      </c>
      <c r="X55" s="31">
        <f t="shared" si="22"/>
        <v>2566.6666666666665</v>
      </c>
      <c r="Y55" s="23">
        <f t="shared" si="30"/>
        <v>488.24</v>
      </c>
      <c r="Z55" s="13">
        <f t="shared" si="9"/>
        <v>154.5</v>
      </c>
      <c r="AA55" s="13">
        <f t="shared" si="9"/>
        <v>0</v>
      </c>
      <c r="AB55" s="13">
        <f t="shared" si="10"/>
        <v>214.24666666666667</v>
      </c>
      <c r="AC55" s="13">
        <f t="shared" si="11"/>
        <v>249.54322778495384</v>
      </c>
      <c r="AD55" s="1" t="e">
        <f t="shared" si="20"/>
        <v>#REF!</v>
      </c>
      <c r="AE55" s="23">
        <f t="shared" si="12"/>
        <v>586.55368421052628</v>
      </c>
      <c r="AF55" s="23">
        <f t="shared" si="13"/>
        <v>185.61065093094857</v>
      </c>
      <c r="AG55" s="23">
        <f t="shared" si="14"/>
        <v>0</v>
      </c>
      <c r="AH55" s="13">
        <f t="shared" si="15"/>
        <v>257.38811171382491</v>
      </c>
      <c r="AI55" s="13">
        <f t="shared" si="16"/>
        <v>299.7921096736261</v>
      </c>
      <c r="AJ55" s="31" t="e">
        <f t="shared" si="21"/>
        <v>#REF!</v>
      </c>
    </row>
    <row r="56" spans="1:36" ht="17" thickBot="1" x14ac:dyDescent="0.25">
      <c r="B56" s="27"/>
      <c r="C56" s="20">
        <v>43587</v>
      </c>
      <c r="D56" s="13">
        <v>20</v>
      </c>
      <c r="E56" s="35">
        <v>1020</v>
      </c>
      <c r="F56" s="30">
        <v>32</v>
      </c>
      <c r="G56" s="40">
        <v>120</v>
      </c>
      <c r="H56" s="13">
        <v>88</v>
      </c>
      <c r="I56" s="13">
        <v>40</v>
      </c>
      <c r="J56" s="21">
        <f t="shared" si="0"/>
        <v>82.666666666666671</v>
      </c>
      <c r="K56" s="13">
        <f t="shared" si="1"/>
        <v>40.265783654777337</v>
      </c>
      <c r="L56" s="31">
        <f t="shared" si="17"/>
        <v>363.33333333333337</v>
      </c>
      <c r="M56" s="23">
        <f t="shared" si="2"/>
        <v>144.16361237355227</v>
      </c>
      <c r="N56" s="23">
        <f t="shared" si="3"/>
        <v>105.71998240727167</v>
      </c>
      <c r="O56" s="23">
        <f t="shared" si="4"/>
        <v>48.054537457850756</v>
      </c>
      <c r="P56" s="13">
        <f t="shared" si="25"/>
        <v>99.312710746224909</v>
      </c>
      <c r="Q56" s="13">
        <f t="shared" si="6"/>
        <v>48.373840222705262</v>
      </c>
      <c r="R56" s="32">
        <f t="shared" si="29"/>
        <v>436.49538190881105</v>
      </c>
      <c r="S56" s="23">
        <v>255</v>
      </c>
      <c r="T56" s="13">
        <v>574</v>
      </c>
      <c r="U56" s="13">
        <v>326</v>
      </c>
      <c r="V56" s="13">
        <f t="shared" si="26"/>
        <v>385</v>
      </c>
      <c r="W56" s="13">
        <f t="shared" si="8"/>
        <v>167.48432762500497</v>
      </c>
      <c r="X56" s="31">
        <f t="shared" si="22"/>
        <v>2951.6666666666665</v>
      </c>
      <c r="Y56" s="23">
        <f t="shared" si="30"/>
        <v>350.4</v>
      </c>
      <c r="Z56" s="13">
        <f t="shared" si="9"/>
        <v>505.12</v>
      </c>
      <c r="AA56" s="13">
        <f t="shared" si="9"/>
        <v>130.4</v>
      </c>
      <c r="AB56" s="13">
        <f t="shared" si="10"/>
        <v>328.64</v>
      </c>
      <c r="AC56" s="13">
        <f t="shared" si="11"/>
        <v>188.30531803430293</v>
      </c>
      <c r="AD56" s="1" t="e">
        <f t="shared" si="20"/>
        <v>#REF!</v>
      </c>
      <c r="AE56" s="23">
        <f t="shared" si="12"/>
        <v>420.95774813077259</v>
      </c>
      <c r="AF56" s="23">
        <f t="shared" si="13"/>
        <v>606.8326990177394</v>
      </c>
      <c r="AG56" s="23">
        <f t="shared" si="14"/>
        <v>156.65779211259346</v>
      </c>
      <c r="AH56" s="13">
        <f t="shared" si="15"/>
        <v>394.81607975370179</v>
      </c>
      <c r="AI56" s="13">
        <f t="shared" si="16"/>
        <v>226.223123974798</v>
      </c>
      <c r="AJ56" s="31" t="e">
        <f t="shared" si="21"/>
        <v>#REF!</v>
      </c>
    </row>
    <row r="57" spans="1:36" ht="17" thickBot="1" x14ac:dyDescent="0.25">
      <c r="B57" s="27"/>
      <c r="C57" s="20">
        <v>43589</v>
      </c>
      <c r="D57" s="13">
        <v>22</v>
      </c>
      <c r="E57" s="35">
        <v>1020</v>
      </c>
      <c r="F57" s="30">
        <v>32</v>
      </c>
      <c r="G57" s="40">
        <v>90</v>
      </c>
      <c r="H57" s="13">
        <v>0</v>
      </c>
      <c r="I57" s="13">
        <v>0</v>
      </c>
      <c r="J57" s="21">
        <f t="shared" si="0"/>
        <v>30</v>
      </c>
      <c r="K57" s="13">
        <f t="shared" si="1"/>
        <v>51.96152422706632</v>
      </c>
      <c r="L57" s="31">
        <f t="shared" si="17"/>
        <v>393.33333333333337</v>
      </c>
      <c r="M57" s="23">
        <f t="shared" si="2"/>
        <v>108.1227092801642</v>
      </c>
      <c r="N57" s="23">
        <f t="shared" si="3"/>
        <v>0</v>
      </c>
      <c r="O57" s="23">
        <f t="shared" si="4"/>
        <v>0</v>
      </c>
      <c r="P57" s="13">
        <f t="shared" si="25"/>
        <v>36.040903093388067</v>
      </c>
      <c r="Q57" s="13">
        <f t="shared" si="6"/>
        <v>62.42467530841445</v>
      </c>
      <c r="R57" s="32">
        <f t="shared" si="29"/>
        <v>472.53628500219912</v>
      </c>
      <c r="S57" s="23">
        <v>526</v>
      </c>
      <c r="T57" s="13">
        <v>329</v>
      </c>
      <c r="U57" s="13">
        <v>222</v>
      </c>
      <c r="V57" s="13">
        <f t="shared" si="26"/>
        <v>359</v>
      </c>
      <c r="W57" s="13">
        <f t="shared" si="8"/>
        <v>154.20440979427275</v>
      </c>
      <c r="X57" s="31">
        <f t="shared" si="22"/>
        <v>3310.6666666666665</v>
      </c>
      <c r="Y57" s="23">
        <f t="shared" si="30"/>
        <v>229.5</v>
      </c>
      <c r="Z57" s="13">
        <f t="shared" si="9"/>
        <v>0</v>
      </c>
      <c r="AA57" s="13">
        <f t="shared" si="9"/>
        <v>0</v>
      </c>
      <c r="AB57" s="13">
        <f t="shared" si="10"/>
        <v>76.5</v>
      </c>
      <c r="AC57" s="13">
        <f t="shared" si="11"/>
        <v>132.50188677901912</v>
      </c>
      <c r="AD57" s="1" t="e">
        <f t="shared" si="20"/>
        <v>#REF!</v>
      </c>
      <c r="AE57" s="23">
        <f t="shared" si="12"/>
        <v>275.71290866441871</v>
      </c>
      <c r="AF57" s="23">
        <f t="shared" si="13"/>
        <v>0</v>
      </c>
      <c r="AG57" s="23">
        <f t="shared" si="14"/>
        <v>0</v>
      </c>
      <c r="AH57" s="13">
        <f t="shared" si="15"/>
        <v>91.904302888139568</v>
      </c>
      <c r="AI57" s="13">
        <f t="shared" si="16"/>
        <v>159.18292203645683</v>
      </c>
      <c r="AJ57" s="31" t="e">
        <f t="shared" si="21"/>
        <v>#REF!</v>
      </c>
    </row>
    <row r="58" spans="1:36" ht="17" thickBot="1" x14ac:dyDescent="0.25">
      <c r="B58" s="27"/>
      <c r="C58" s="20">
        <v>43591</v>
      </c>
      <c r="D58" s="13">
        <v>24</v>
      </c>
      <c r="E58" s="35">
        <v>1020</v>
      </c>
      <c r="F58" s="30">
        <v>32</v>
      </c>
      <c r="G58" s="40">
        <v>110</v>
      </c>
      <c r="H58" s="13">
        <v>40</v>
      </c>
      <c r="I58" s="13">
        <v>360</v>
      </c>
      <c r="J58" s="21">
        <f t="shared" si="0"/>
        <v>170</v>
      </c>
      <c r="K58" s="13">
        <f t="shared" si="1"/>
        <v>168.22603841260721</v>
      </c>
      <c r="L58" s="31">
        <f t="shared" si="17"/>
        <v>563.33333333333337</v>
      </c>
      <c r="M58" s="23">
        <f t="shared" si="2"/>
        <v>132.14997800908958</v>
      </c>
      <c r="N58" s="23">
        <f t="shared" si="3"/>
        <v>48.054537457850756</v>
      </c>
      <c r="O58" s="23">
        <f t="shared" si="4"/>
        <v>432.49083712065681</v>
      </c>
      <c r="P58" s="13">
        <f t="shared" si="25"/>
        <v>204.23178419586574</v>
      </c>
      <c r="Q58" s="13">
        <f t="shared" si="6"/>
        <v>202.1006116071118</v>
      </c>
      <c r="R58" s="32">
        <f t="shared" si="29"/>
        <v>676.76806919806484</v>
      </c>
      <c r="S58" s="45">
        <v>526</v>
      </c>
      <c r="T58" s="13">
        <v>329</v>
      </c>
      <c r="U58" s="13">
        <v>222</v>
      </c>
      <c r="V58" s="13">
        <f t="shared" si="26"/>
        <v>359</v>
      </c>
      <c r="W58" s="13">
        <f t="shared" si="8"/>
        <v>154.20440979427275</v>
      </c>
      <c r="X58" s="31">
        <f t="shared" si="22"/>
        <v>3669.6666666666665</v>
      </c>
      <c r="Y58" s="23">
        <f t="shared" si="30"/>
        <v>578.6</v>
      </c>
      <c r="Z58" s="13">
        <f t="shared" si="9"/>
        <v>131.6</v>
      </c>
      <c r="AA58" s="13">
        <f t="shared" si="9"/>
        <v>799.2</v>
      </c>
      <c r="AB58" s="13">
        <f t="shared" si="10"/>
        <v>503.13333333333338</v>
      </c>
      <c r="AC58" s="13">
        <f t="shared" si="11"/>
        <v>340.13799160536792</v>
      </c>
      <c r="AD58" s="1" t="e">
        <f t="shared" si="20"/>
        <v>#REF!</v>
      </c>
      <c r="AE58" s="23">
        <f t="shared" si="12"/>
        <v>695.10888432781121</v>
      </c>
      <c r="AF58" s="23">
        <f t="shared" si="13"/>
        <v>158.09942823632898</v>
      </c>
      <c r="AG58" s="23">
        <f t="shared" si="14"/>
        <v>960.12965840785807</v>
      </c>
      <c r="AH58" s="13">
        <f t="shared" si="15"/>
        <v>604.44599032399947</v>
      </c>
      <c r="AI58" s="13">
        <f t="shared" si="16"/>
        <v>408.62934646095687</v>
      </c>
      <c r="AJ58" s="31" t="e">
        <f t="shared" si="21"/>
        <v>#REF!</v>
      </c>
    </row>
    <row r="59" spans="1:36" ht="17" thickBot="1" x14ac:dyDescent="0.25">
      <c r="B59" s="27"/>
      <c r="C59" s="20">
        <v>43593</v>
      </c>
      <c r="D59" s="13">
        <v>26</v>
      </c>
      <c r="E59" s="35">
        <v>1020</v>
      </c>
      <c r="F59" s="30">
        <v>32</v>
      </c>
      <c r="G59" s="40">
        <v>30</v>
      </c>
      <c r="H59" s="13">
        <v>0</v>
      </c>
      <c r="I59" s="13">
        <v>100</v>
      </c>
      <c r="J59" s="21">
        <f t="shared" si="0"/>
        <v>43.333333333333336</v>
      </c>
      <c r="K59" s="13">
        <f t="shared" si="1"/>
        <v>51.316014394468844</v>
      </c>
      <c r="L59" s="31">
        <f t="shared" si="17"/>
        <v>606.66666666666674</v>
      </c>
      <c r="M59" s="23">
        <f t="shared" si="2"/>
        <v>36.040903093388067</v>
      </c>
      <c r="N59" s="23">
        <f t="shared" si="3"/>
        <v>0</v>
      </c>
      <c r="O59" s="23">
        <f t="shared" si="4"/>
        <v>120.13634364462689</v>
      </c>
      <c r="P59" s="13">
        <f t="shared" si="25"/>
        <v>52.059082246004984</v>
      </c>
      <c r="Q59" s="13">
        <f t="shared" si="6"/>
        <v>61.64918339766529</v>
      </c>
      <c r="R59" s="32">
        <f t="shared" si="29"/>
        <v>728.82715144406984</v>
      </c>
      <c r="S59" s="23">
        <v>768</v>
      </c>
      <c r="T59" s="13">
        <v>358</v>
      </c>
      <c r="U59" s="13">
        <v>184</v>
      </c>
      <c r="V59" s="13">
        <f t="shared" si="26"/>
        <v>436.66666666666669</v>
      </c>
      <c r="W59" s="13">
        <f t="shared" si="8"/>
        <v>299.84218071067539</v>
      </c>
      <c r="X59" s="31">
        <f t="shared" si="22"/>
        <v>4106.333333333333</v>
      </c>
      <c r="Y59" s="23">
        <f t="shared" si="19"/>
        <v>230.4</v>
      </c>
      <c r="Z59" s="13">
        <f t="shared" si="9"/>
        <v>0</v>
      </c>
      <c r="AA59" s="13">
        <f t="shared" si="9"/>
        <v>184</v>
      </c>
      <c r="AB59" s="13">
        <f t="shared" si="10"/>
        <v>138.13333333333333</v>
      </c>
      <c r="AC59" s="13">
        <f t="shared" si="11"/>
        <v>121.85587114839127</v>
      </c>
      <c r="AD59" s="1" t="e">
        <f t="shared" si="20"/>
        <v>#REF!</v>
      </c>
      <c r="AE59" s="23">
        <f t="shared" si="12"/>
        <v>276.79413575722037</v>
      </c>
      <c r="AF59" s="23">
        <f t="shared" si="13"/>
        <v>0</v>
      </c>
      <c r="AG59" s="23">
        <f t="shared" si="14"/>
        <v>221.05087230611349</v>
      </c>
      <c r="AH59" s="13">
        <f t="shared" si="15"/>
        <v>165.94833602111129</v>
      </c>
      <c r="AI59" s="13">
        <f t="shared" si="16"/>
        <v>146.39318811398508</v>
      </c>
      <c r="AJ59" s="31" t="e">
        <f t="shared" si="21"/>
        <v>#REF!</v>
      </c>
    </row>
    <row r="60" spans="1:36" ht="17" thickBot="1" x14ac:dyDescent="0.25">
      <c r="B60" s="27"/>
      <c r="C60" s="44">
        <v>43595</v>
      </c>
      <c r="D60" s="13">
        <v>28</v>
      </c>
      <c r="E60" s="35">
        <v>1020</v>
      </c>
      <c r="F60" s="30">
        <v>32</v>
      </c>
      <c r="G60" s="40">
        <v>300</v>
      </c>
      <c r="H60" s="13">
        <v>0</v>
      </c>
      <c r="I60" s="13">
        <v>0</v>
      </c>
      <c r="J60" s="21">
        <f t="shared" si="0"/>
        <v>100</v>
      </c>
      <c r="K60" s="13">
        <f t="shared" si="1"/>
        <v>173.20508075688772</v>
      </c>
      <c r="L60" s="31">
        <f t="shared" si="17"/>
        <v>706.66666666666674</v>
      </c>
      <c r="M60" s="23">
        <f t="shared" si="2"/>
        <v>360.40903093388073</v>
      </c>
      <c r="N60" s="23">
        <f t="shared" si="3"/>
        <v>0</v>
      </c>
      <c r="O60" s="23">
        <f t="shared" si="4"/>
        <v>0</v>
      </c>
      <c r="P60" s="13">
        <f t="shared" si="25"/>
        <v>120.1363436446269</v>
      </c>
      <c r="Q60" s="13">
        <f t="shared" si="6"/>
        <v>208.0822510280482</v>
      </c>
      <c r="R60" s="32">
        <f t="shared" si="29"/>
        <v>848.96349508869673</v>
      </c>
      <c r="S60" s="23">
        <v>382</v>
      </c>
      <c r="T60" s="13">
        <v>350</v>
      </c>
      <c r="U60" s="13">
        <v>165</v>
      </c>
      <c r="V60" s="13">
        <f t="shared" si="26"/>
        <v>299</v>
      </c>
      <c r="W60" s="13">
        <f t="shared" si="8"/>
        <v>117.14520903562382</v>
      </c>
      <c r="X60" s="31">
        <f t="shared" si="22"/>
        <v>4405.333333333333</v>
      </c>
      <c r="Y60" s="23">
        <f t="shared" si="19"/>
        <v>1146</v>
      </c>
      <c r="Z60" s="13">
        <f t="shared" si="9"/>
        <v>0</v>
      </c>
      <c r="AA60" s="13">
        <f t="shared" si="9"/>
        <v>0</v>
      </c>
      <c r="AB60" s="13">
        <f t="shared" si="10"/>
        <v>382</v>
      </c>
      <c r="AC60" s="13">
        <f t="shared" si="11"/>
        <v>661.64340849131111</v>
      </c>
      <c r="AD60" s="1" t="e">
        <f t="shared" si="20"/>
        <v>#REF!</v>
      </c>
      <c r="AE60" s="23">
        <f t="shared" si="12"/>
        <v>1376.7624981674244</v>
      </c>
      <c r="AF60" s="23">
        <f t="shared" si="13"/>
        <v>0</v>
      </c>
      <c r="AG60" s="23">
        <f t="shared" si="14"/>
        <v>0</v>
      </c>
      <c r="AH60" s="13">
        <f t="shared" si="15"/>
        <v>458.92083272247481</v>
      </c>
      <c r="AI60" s="13">
        <f t="shared" si="16"/>
        <v>794.87419892714411</v>
      </c>
      <c r="AJ60" s="31" t="e">
        <f t="shared" si="21"/>
        <v>#REF!</v>
      </c>
    </row>
    <row r="61" spans="1:36" ht="17" thickBot="1" x14ac:dyDescent="0.25">
      <c r="B61" s="27"/>
      <c r="C61" s="44">
        <v>43598</v>
      </c>
      <c r="D61" s="13">
        <v>31</v>
      </c>
      <c r="E61" s="35">
        <v>1020</v>
      </c>
      <c r="F61" s="30">
        <v>32</v>
      </c>
      <c r="G61" s="40">
        <v>770</v>
      </c>
      <c r="H61" s="13">
        <v>0</v>
      </c>
      <c r="I61" s="13">
        <v>0</v>
      </c>
      <c r="J61" s="21">
        <f t="shared" si="0"/>
        <v>256.66666666666669</v>
      </c>
      <c r="K61" s="13">
        <f t="shared" si="1"/>
        <v>444.55970727601181</v>
      </c>
      <c r="L61" s="31">
        <f t="shared" si="17"/>
        <v>963.33333333333348</v>
      </c>
      <c r="M61" s="23">
        <f t="shared" si="2"/>
        <v>925.04984606362711</v>
      </c>
      <c r="N61" s="23">
        <f t="shared" si="3"/>
        <v>0</v>
      </c>
      <c r="O61" s="23">
        <f t="shared" si="4"/>
        <v>0</v>
      </c>
      <c r="P61" s="13">
        <f t="shared" si="25"/>
        <v>308.34994868787572</v>
      </c>
      <c r="Q61" s="13">
        <f t="shared" si="6"/>
        <v>534.07777763865704</v>
      </c>
      <c r="R61" s="32">
        <f t="shared" si="29"/>
        <v>1157.3134437765725</v>
      </c>
      <c r="S61" s="23">
        <v>272</v>
      </c>
      <c r="T61" s="13">
        <v>221</v>
      </c>
      <c r="U61" s="13">
        <v>151</v>
      </c>
      <c r="V61" s="13">
        <f t="shared" si="26"/>
        <v>214.66666666666666</v>
      </c>
      <c r="W61" s="13">
        <f t="shared" si="8"/>
        <v>60.748113825314185</v>
      </c>
      <c r="X61" s="31">
        <f t="shared" si="22"/>
        <v>4620</v>
      </c>
      <c r="Y61" s="23">
        <f t="shared" si="19"/>
        <v>2094.4</v>
      </c>
      <c r="Z61" s="13">
        <f t="shared" si="9"/>
        <v>0</v>
      </c>
      <c r="AA61" s="13">
        <f t="shared" si="9"/>
        <v>0</v>
      </c>
      <c r="AB61" s="13">
        <f t="shared" si="10"/>
        <v>698.13333333333333</v>
      </c>
      <c r="AC61" s="13">
        <f t="shared" si="11"/>
        <v>1209.2024037907522</v>
      </c>
      <c r="AD61" s="1" t="e">
        <f t="shared" si="20"/>
        <v>#REF!</v>
      </c>
      <c r="AE61" s="23">
        <f t="shared" si="12"/>
        <v>2516.1355812930656</v>
      </c>
      <c r="AF61" s="23">
        <f t="shared" si="13"/>
        <v>0</v>
      </c>
      <c r="AG61" s="23">
        <f t="shared" si="14"/>
        <v>0</v>
      </c>
      <c r="AH61" s="13">
        <f t="shared" si="15"/>
        <v>838.71186043102182</v>
      </c>
      <c r="AI61" s="13">
        <f t="shared" si="16"/>
        <v>1452.6915551771469</v>
      </c>
      <c r="AJ61" s="31" t="e">
        <f t="shared" si="21"/>
        <v>#REF!</v>
      </c>
    </row>
    <row r="62" spans="1:36" ht="17" thickBot="1" x14ac:dyDescent="0.25">
      <c r="B62" s="27"/>
      <c r="C62" s="44">
        <v>43600</v>
      </c>
      <c r="D62" s="13">
        <v>33</v>
      </c>
      <c r="E62" s="35">
        <v>1020</v>
      </c>
      <c r="F62" s="30">
        <v>32</v>
      </c>
      <c r="G62" s="40">
        <v>660</v>
      </c>
      <c r="H62" s="13">
        <v>0</v>
      </c>
      <c r="I62" s="13">
        <v>240</v>
      </c>
      <c r="J62" s="21">
        <f t="shared" si="0"/>
        <v>300</v>
      </c>
      <c r="K62" s="13">
        <f t="shared" si="1"/>
        <v>334.0658617698013</v>
      </c>
      <c r="L62" s="31">
        <f t="shared" si="17"/>
        <v>1263.3333333333335</v>
      </c>
      <c r="M62" s="23">
        <f t="shared" si="2"/>
        <v>792.89986805453748</v>
      </c>
      <c r="N62" s="23">
        <f t="shared" si="3"/>
        <v>0</v>
      </c>
      <c r="O62" s="23">
        <f t="shared" si="4"/>
        <v>288.32722474710454</v>
      </c>
      <c r="P62" s="13">
        <f t="shared" si="25"/>
        <v>360.40903093388062</v>
      </c>
      <c r="Q62" s="13">
        <f t="shared" si="6"/>
        <v>401.3345116951528</v>
      </c>
      <c r="R62" s="32">
        <f t="shared" si="29"/>
        <v>1517.7224747104531</v>
      </c>
      <c r="S62" s="23">
        <v>96</v>
      </c>
      <c r="T62" s="13">
        <v>100</v>
      </c>
      <c r="U62" s="13">
        <v>373</v>
      </c>
      <c r="V62" s="13">
        <f t="shared" si="26"/>
        <v>189.66666666666666</v>
      </c>
      <c r="W62" s="13">
        <f t="shared" si="8"/>
        <v>158.78392026062758</v>
      </c>
      <c r="X62" s="31">
        <f t="shared" si="22"/>
        <v>4809.666666666667</v>
      </c>
      <c r="Y62" s="23">
        <f t="shared" si="19"/>
        <v>633.6</v>
      </c>
      <c r="Z62" s="13">
        <f t="shared" si="9"/>
        <v>0</v>
      </c>
      <c r="AA62" s="13">
        <f t="shared" si="9"/>
        <v>895.2</v>
      </c>
      <c r="AB62" s="13">
        <f t="shared" si="10"/>
        <v>509.60000000000008</v>
      </c>
      <c r="AC62" s="13">
        <f t="shared" si="11"/>
        <v>460.30181403075085</v>
      </c>
      <c r="AD62" s="1" t="e">
        <f t="shared" si="20"/>
        <v>#REF!</v>
      </c>
      <c r="AE62" s="23">
        <f t="shared" si="12"/>
        <v>761.18387333235592</v>
      </c>
      <c r="AF62" s="23">
        <f t="shared" si="13"/>
        <v>0</v>
      </c>
      <c r="AG62" s="23">
        <f t="shared" si="14"/>
        <v>1075.4605483066998</v>
      </c>
      <c r="AH62" s="13">
        <f t="shared" si="15"/>
        <v>612.21480721301862</v>
      </c>
      <c r="AI62" s="13">
        <f t="shared" si="16"/>
        <v>552.98976910643421</v>
      </c>
      <c r="AJ62" s="31" t="e">
        <f t="shared" si="21"/>
        <v>#REF!</v>
      </c>
    </row>
    <row r="63" spans="1:36" ht="17" thickBot="1" x14ac:dyDescent="0.25">
      <c r="B63" s="27"/>
      <c r="C63" s="20">
        <v>43602</v>
      </c>
      <c r="D63" s="13">
        <v>35</v>
      </c>
      <c r="E63" s="35">
        <v>1020</v>
      </c>
      <c r="F63" s="30">
        <v>32</v>
      </c>
      <c r="G63" s="40">
        <v>430</v>
      </c>
      <c r="H63" s="13">
        <v>0</v>
      </c>
      <c r="I63" s="13">
        <v>200</v>
      </c>
      <c r="J63" s="21">
        <f t="shared" si="0"/>
        <v>210</v>
      </c>
      <c r="K63" s="13">
        <f t="shared" si="1"/>
        <v>215.17434791350013</v>
      </c>
      <c r="L63" s="31">
        <f t="shared" si="17"/>
        <v>1473.3333333333335</v>
      </c>
      <c r="M63" s="23">
        <f t="shared" si="2"/>
        <v>516.58627767189569</v>
      </c>
      <c r="N63" s="23">
        <f t="shared" si="3"/>
        <v>0</v>
      </c>
      <c r="O63" s="23">
        <f t="shared" si="4"/>
        <v>240.27268728925378</v>
      </c>
      <c r="P63" s="13">
        <f t="shared" si="25"/>
        <v>252.2863216537165</v>
      </c>
      <c r="Q63" s="13">
        <f t="shared" si="6"/>
        <v>258.50259404444762</v>
      </c>
      <c r="R63" s="32">
        <f t="shared" si="29"/>
        <v>1770.0087963641695</v>
      </c>
      <c r="S63" s="23">
        <v>79</v>
      </c>
      <c r="T63" s="13">
        <v>55</v>
      </c>
      <c r="U63" s="13">
        <v>57</v>
      </c>
      <c r="V63" s="13">
        <f t="shared" si="26"/>
        <v>63.666666666666664</v>
      </c>
      <c r="W63" s="13">
        <f t="shared" si="8"/>
        <v>13.316656236958774</v>
      </c>
      <c r="X63" s="31">
        <f t="shared" si="22"/>
        <v>4873.3333333333339</v>
      </c>
      <c r="Y63" s="23">
        <f t="shared" si="19"/>
        <v>339.7</v>
      </c>
      <c r="Z63" s="13">
        <f t="shared" si="9"/>
        <v>0</v>
      </c>
      <c r="AA63" s="13">
        <f t="shared" si="9"/>
        <v>114</v>
      </c>
      <c r="AB63" s="13">
        <f t="shared" si="10"/>
        <v>151.23333333333332</v>
      </c>
      <c r="AC63" s="13">
        <f t="shared" si="11"/>
        <v>172.88366994407923</v>
      </c>
      <c r="AD63" s="1" t="e">
        <f t="shared" si="20"/>
        <v>#REF!</v>
      </c>
      <c r="AE63" s="23">
        <f t="shared" si="12"/>
        <v>408.10315936079758</v>
      </c>
      <c r="AF63" s="23">
        <f t="shared" si="13"/>
        <v>0</v>
      </c>
      <c r="AG63" s="23">
        <f t="shared" si="14"/>
        <v>136.95543175487467</v>
      </c>
      <c r="AH63" s="13">
        <f t="shared" si="15"/>
        <v>181.68619703855742</v>
      </c>
      <c r="AI63" s="13">
        <f t="shared" si="16"/>
        <v>207.69611982946159</v>
      </c>
      <c r="AJ63" s="31" t="e">
        <f t="shared" si="21"/>
        <v>#REF!</v>
      </c>
    </row>
    <row r="64" spans="1:36" ht="17" thickBot="1" x14ac:dyDescent="0.25">
      <c r="B64" s="27"/>
      <c r="C64" s="20">
        <v>43605</v>
      </c>
      <c r="D64" s="13">
        <v>38</v>
      </c>
      <c r="E64" s="35">
        <v>1020</v>
      </c>
      <c r="F64" s="30">
        <v>32</v>
      </c>
      <c r="G64" s="40">
        <v>440</v>
      </c>
      <c r="H64" s="13">
        <v>0</v>
      </c>
      <c r="I64" s="13">
        <v>330</v>
      </c>
      <c r="J64" s="21">
        <f t="shared" si="0"/>
        <v>256.66666666666669</v>
      </c>
      <c r="K64" s="13">
        <f t="shared" si="1"/>
        <v>228.98325994127458</v>
      </c>
      <c r="L64" s="31">
        <f t="shared" si="17"/>
        <v>1730.0000000000002</v>
      </c>
      <c r="M64" s="23">
        <f t="shared" si="2"/>
        <v>528.59991203635832</v>
      </c>
      <c r="N64" s="23">
        <f t="shared" si="3"/>
        <v>0</v>
      </c>
      <c r="O64" s="23">
        <f t="shared" si="4"/>
        <v>396.44993402726874</v>
      </c>
      <c r="P64" s="13">
        <f t="shared" si="25"/>
        <v>308.34994868787567</v>
      </c>
      <c r="Q64" s="13">
        <f t="shared" si="6"/>
        <v>275.0921160517189</v>
      </c>
      <c r="R64" s="32">
        <f t="shared" si="29"/>
        <v>2078.3587450520454</v>
      </c>
      <c r="S64" s="23">
        <v>70</v>
      </c>
      <c r="T64" s="13">
        <v>34</v>
      </c>
      <c r="U64" s="13">
        <v>29</v>
      </c>
      <c r="V64" s="13">
        <f t="shared" si="26"/>
        <v>44.333333333333336</v>
      </c>
      <c r="W64" s="13">
        <f t="shared" si="8"/>
        <v>22.368132093076827</v>
      </c>
      <c r="X64" s="31">
        <f t="shared" si="22"/>
        <v>4917.666666666667</v>
      </c>
      <c r="Y64" s="23">
        <f t="shared" si="19"/>
        <v>308</v>
      </c>
      <c r="Z64" s="13">
        <f t="shared" si="9"/>
        <v>0</v>
      </c>
      <c r="AA64" s="13">
        <f t="shared" si="9"/>
        <v>95.7</v>
      </c>
      <c r="AB64" s="13">
        <f t="shared" si="10"/>
        <v>134.56666666666666</v>
      </c>
      <c r="AC64" s="13">
        <f t="shared" si="11"/>
        <v>157.63553956304821</v>
      </c>
      <c r="AD64" s="1" t="e">
        <f t="shared" si="20"/>
        <v>#REF!</v>
      </c>
      <c r="AE64" s="23">
        <f t="shared" si="12"/>
        <v>370.01993842545085</v>
      </c>
      <c r="AF64" s="23">
        <f t="shared" si="13"/>
        <v>0</v>
      </c>
      <c r="AG64" s="23">
        <f t="shared" si="14"/>
        <v>114.97048086790794</v>
      </c>
      <c r="AH64" s="13">
        <f t="shared" si="15"/>
        <v>161.66347309778627</v>
      </c>
      <c r="AI64" s="13">
        <f t="shared" si="16"/>
        <v>189.37757351552534</v>
      </c>
      <c r="AJ64" s="31" t="e">
        <f t="shared" si="21"/>
        <v>#REF!</v>
      </c>
    </row>
    <row r="65" spans="1:36" ht="17" thickBot="1" x14ac:dyDescent="0.25">
      <c r="B65" s="27"/>
      <c r="C65" s="20">
        <v>43607</v>
      </c>
      <c r="D65" s="13">
        <v>40</v>
      </c>
      <c r="E65" s="35">
        <v>1020</v>
      </c>
      <c r="F65" s="30">
        <v>32</v>
      </c>
      <c r="G65" s="40">
        <v>200</v>
      </c>
      <c r="H65" s="13">
        <v>0</v>
      </c>
      <c r="I65" s="13">
        <v>270</v>
      </c>
      <c r="J65" s="21">
        <f t="shared" si="0"/>
        <v>156.66666666666666</v>
      </c>
      <c r="K65" s="13">
        <f t="shared" si="1"/>
        <v>140.11899704655804</v>
      </c>
      <c r="L65" s="31">
        <f t="shared" si="17"/>
        <v>1886.666666666667</v>
      </c>
      <c r="M65" s="23">
        <f t="shared" si="2"/>
        <v>240.27268728925378</v>
      </c>
      <c r="N65" s="23">
        <f t="shared" si="3"/>
        <v>0</v>
      </c>
      <c r="O65" s="23">
        <f t="shared" si="4"/>
        <v>324.3681278404926</v>
      </c>
      <c r="P65" s="13">
        <f t="shared" si="25"/>
        <v>188.2136050432488</v>
      </c>
      <c r="Q65" s="13">
        <f t="shared" si="6"/>
        <v>168.33383980325749</v>
      </c>
      <c r="R65" s="32">
        <f t="shared" si="29"/>
        <v>2266.572350095294</v>
      </c>
      <c r="S65" s="23">
        <v>12</v>
      </c>
      <c r="T65" s="13">
        <v>18</v>
      </c>
      <c r="U65" s="13">
        <v>15</v>
      </c>
      <c r="V65" s="13">
        <f t="shared" si="26"/>
        <v>15</v>
      </c>
      <c r="W65" s="13">
        <f t="shared" si="8"/>
        <v>3</v>
      </c>
      <c r="X65" s="31">
        <f t="shared" si="22"/>
        <v>4932.666666666667</v>
      </c>
      <c r="Y65" s="23">
        <f t="shared" si="19"/>
        <v>24</v>
      </c>
      <c r="Z65" s="13">
        <f t="shared" si="9"/>
        <v>0</v>
      </c>
      <c r="AA65" s="13">
        <f t="shared" si="9"/>
        <v>40.5</v>
      </c>
      <c r="AB65" s="13">
        <f t="shared" si="10"/>
        <v>21.5</v>
      </c>
      <c r="AC65" s="13">
        <f t="shared" si="11"/>
        <v>20.365411854416301</v>
      </c>
      <c r="AD65" s="1" t="e">
        <f t="shared" si="20"/>
        <v>#REF!</v>
      </c>
      <c r="AE65" s="23">
        <f t="shared" si="12"/>
        <v>28.832722474710454</v>
      </c>
      <c r="AF65" s="23">
        <f t="shared" si="13"/>
        <v>0</v>
      </c>
      <c r="AG65" s="23">
        <f t="shared" si="14"/>
        <v>48.655219176073885</v>
      </c>
      <c r="AH65" s="13">
        <f t="shared" si="15"/>
        <v>25.829313883594779</v>
      </c>
      <c r="AI65" s="13">
        <f t="shared" si="16"/>
        <v>24.466261170065149</v>
      </c>
      <c r="AJ65" s="31" t="e">
        <f t="shared" si="21"/>
        <v>#REF!</v>
      </c>
    </row>
    <row r="66" spans="1:36" ht="17" thickBot="1" x14ac:dyDescent="0.25">
      <c r="B66" s="27"/>
      <c r="C66" s="20">
        <v>43609</v>
      </c>
      <c r="D66" s="13">
        <v>42</v>
      </c>
      <c r="E66" s="35">
        <v>1020</v>
      </c>
      <c r="F66" s="30">
        <v>32</v>
      </c>
      <c r="G66" s="40">
        <v>320</v>
      </c>
      <c r="H66" s="13">
        <v>0</v>
      </c>
      <c r="I66" s="13">
        <v>420</v>
      </c>
      <c r="J66" s="21">
        <f t="shared" si="0"/>
        <v>246.66666666666666</v>
      </c>
      <c r="K66" s="13">
        <f t="shared" si="1"/>
        <v>219.39310229205779</v>
      </c>
      <c r="L66" s="31">
        <f t="shared" si="17"/>
        <v>2133.3333333333335</v>
      </c>
      <c r="M66" s="23">
        <f t="shared" si="2"/>
        <v>384.43629966280605</v>
      </c>
      <c r="N66" s="23">
        <f t="shared" si="3"/>
        <v>0</v>
      </c>
      <c r="O66" s="23">
        <f t="shared" si="4"/>
        <v>504.57264330743294</v>
      </c>
      <c r="P66" s="13">
        <f t="shared" si="25"/>
        <v>296.33631432341298</v>
      </c>
      <c r="Q66" s="13">
        <f t="shared" si="6"/>
        <v>263.57085130219434</v>
      </c>
      <c r="R66" s="32">
        <f t="shared" si="29"/>
        <v>2562.9086644187068</v>
      </c>
      <c r="S66" s="23">
        <v>35</v>
      </c>
      <c r="T66" s="13">
        <v>18</v>
      </c>
      <c r="U66" s="13">
        <v>12</v>
      </c>
      <c r="V66" s="13">
        <f t="shared" si="26"/>
        <v>21.666666666666668</v>
      </c>
      <c r="W66" s="13">
        <f t="shared" si="8"/>
        <v>11.930353445448855</v>
      </c>
      <c r="X66" s="31">
        <f t="shared" si="22"/>
        <v>4954.3333333333339</v>
      </c>
      <c r="Y66" s="23">
        <f t="shared" si="19"/>
        <v>112</v>
      </c>
      <c r="Z66" s="13">
        <f t="shared" si="19"/>
        <v>0</v>
      </c>
      <c r="AA66" s="13">
        <f t="shared" si="19"/>
        <v>50.4</v>
      </c>
      <c r="AB66" s="13">
        <f t="shared" si="10"/>
        <v>54.133333333333333</v>
      </c>
      <c r="AC66" s="13">
        <f t="shared" si="11"/>
        <v>56.093255684915746</v>
      </c>
      <c r="AD66" s="1" t="e">
        <f t="shared" si="20"/>
        <v>#REF!</v>
      </c>
      <c r="AE66" s="23">
        <f t="shared" si="12"/>
        <v>134.55270488198212</v>
      </c>
      <c r="AF66" s="23">
        <f t="shared" si="13"/>
        <v>0</v>
      </c>
      <c r="AG66" s="23">
        <f t="shared" si="14"/>
        <v>60.54871719689195</v>
      </c>
      <c r="AH66" s="13">
        <f t="shared" si="15"/>
        <v>65.033807359624689</v>
      </c>
      <c r="AI66" s="13">
        <f t="shared" si="16"/>
        <v>67.388386411089598</v>
      </c>
      <c r="AJ66" s="31" t="e">
        <f t="shared" si="21"/>
        <v>#REF!</v>
      </c>
    </row>
    <row r="67" spans="1:36" ht="17" thickBot="1" x14ac:dyDescent="0.25">
      <c r="B67" s="27"/>
      <c r="C67" s="20">
        <v>43612</v>
      </c>
      <c r="D67" s="13">
        <v>45</v>
      </c>
      <c r="E67" s="35">
        <v>1020</v>
      </c>
      <c r="F67" s="30">
        <v>32</v>
      </c>
      <c r="G67" s="40">
        <v>270</v>
      </c>
      <c r="H67" s="13">
        <v>20</v>
      </c>
      <c r="I67" s="13">
        <v>310</v>
      </c>
      <c r="J67" s="21">
        <f t="shared" si="0"/>
        <v>200</v>
      </c>
      <c r="K67" s="13">
        <f t="shared" si="1"/>
        <v>157.16233645501711</v>
      </c>
      <c r="L67" s="31">
        <f t="shared" si="17"/>
        <v>2333.3333333333335</v>
      </c>
      <c r="M67" s="23">
        <f t="shared" si="2"/>
        <v>324.3681278404926</v>
      </c>
      <c r="N67" s="23">
        <f t="shared" si="3"/>
        <v>24.027268728925378</v>
      </c>
      <c r="O67" s="23">
        <f t="shared" si="4"/>
        <v>372.42266529834336</v>
      </c>
      <c r="P67" s="13">
        <f t="shared" si="25"/>
        <v>240.27268728925378</v>
      </c>
      <c r="Q67" s="13">
        <f t="shared" si="6"/>
        <v>188.80908460352407</v>
      </c>
      <c r="R67" s="32">
        <f t="shared" si="29"/>
        <v>2803.1813517079609</v>
      </c>
      <c r="S67" s="23">
        <v>50</v>
      </c>
      <c r="T67" s="13">
        <v>18</v>
      </c>
      <c r="U67" s="13">
        <v>9</v>
      </c>
      <c r="V67" s="13">
        <f t="shared" si="26"/>
        <v>25.666666666666668</v>
      </c>
      <c r="W67" s="13">
        <f t="shared" si="8"/>
        <v>21.548395145191982</v>
      </c>
      <c r="X67" s="31">
        <f t="shared" si="22"/>
        <v>4980.0000000000009</v>
      </c>
      <c r="Y67" s="23">
        <f t="shared" ref="Y67:AA117" si="31">G67*S67/100</f>
        <v>135</v>
      </c>
      <c r="Z67" s="13">
        <f t="shared" si="31"/>
        <v>3.6</v>
      </c>
      <c r="AA67" s="13">
        <f t="shared" si="31"/>
        <v>27.9</v>
      </c>
      <c r="AB67" s="13">
        <f t="shared" si="10"/>
        <v>55.5</v>
      </c>
      <c r="AC67" s="13">
        <f t="shared" si="11"/>
        <v>69.912874350866161</v>
      </c>
      <c r="AD67" s="1" t="e">
        <f t="shared" si="20"/>
        <v>#REF!</v>
      </c>
      <c r="AE67" s="23">
        <f t="shared" si="12"/>
        <v>162.1840639202463</v>
      </c>
      <c r="AF67" s="23">
        <f t="shared" si="13"/>
        <v>4.3249083712065683</v>
      </c>
      <c r="AG67" s="23">
        <f t="shared" si="14"/>
        <v>33.518039876850899</v>
      </c>
      <c r="AH67" s="13">
        <f t="shared" si="15"/>
        <v>66.675670722767919</v>
      </c>
      <c r="AI67" s="13">
        <f t="shared" si="16"/>
        <v>83.990770981992782</v>
      </c>
      <c r="AJ67" s="31" t="e">
        <f t="shared" si="21"/>
        <v>#REF!</v>
      </c>
    </row>
    <row r="68" spans="1:36" ht="17" thickBot="1" x14ac:dyDescent="0.25">
      <c r="B68" s="27"/>
      <c r="C68" s="20"/>
      <c r="D68" s="13"/>
      <c r="E68" s="35"/>
      <c r="F68" s="30"/>
      <c r="G68" s="40"/>
      <c r="H68" s="13"/>
      <c r="I68" s="13"/>
      <c r="J68" s="21"/>
      <c r="K68" s="13"/>
      <c r="L68" s="31"/>
      <c r="M68" s="23"/>
      <c r="N68" s="23"/>
      <c r="O68" s="23"/>
      <c r="P68" s="13"/>
      <c r="Q68" s="13"/>
      <c r="R68" s="32"/>
      <c r="S68" s="23"/>
      <c r="T68" s="13"/>
      <c r="U68" s="13"/>
      <c r="V68" s="13"/>
      <c r="W68" s="13"/>
      <c r="X68" s="31"/>
      <c r="Y68" s="23"/>
      <c r="Z68" s="13"/>
      <c r="AA68" s="13"/>
      <c r="AB68" s="13"/>
      <c r="AC68" s="13"/>
      <c r="AD68" s="1"/>
      <c r="AE68" s="23"/>
      <c r="AF68" s="23"/>
      <c r="AG68" s="23"/>
      <c r="AH68" s="13"/>
      <c r="AI68" s="13"/>
      <c r="AJ68" s="31"/>
    </row>
    <row r="69" spans="1:36" ht="17" thickBot="1" x14ac:dyDescent="0.25">
      <c r="B69" s="27"/>
      <c r="C69" s="20"/>
      <c r="D69" s="13"/>
      <c r="E69" s="35"/>
      <c r="F69" s="30"/>
      <c r="G69" s="40"/>
      <c r="H69" s="13"/>
      <c r="I69" s="13"/>
      <c r="J69" s="21"/>
      <c r="K69" s="13"/>
      <c r="L69" s="31"/>
      <c r="M69" s="23"/>
      <c r="N69" s="23"/>
      <c r="O69" s="23"/>
      <c r="P69" s="13"/>
      <c r="Q69" s="13"/>
      <c r="R69" s="32"/>
      <c r="S69" s="23"/>
      <c r="T69" s="13"/>
      <c r="U69" s="13"/>
      <c r="V69" s="13"/>
      <c r="W69" s="13"/>
      <c r="X69" s="31"/>
      <c r="Y69" s="23"/>
      <c r="Z69" s="13"/>
      <c r="AA69" s="13"/>
      <c r="AB69" s="13"/>
      <c r="AC69" s="13"/>
      <c r="AD69" s="1"/>
      <c r="AE69" s="23"/>
      <c r="AF69" s="23"/>
      <c r="AG69" s="23"/>
      <c r="AH69" s="13"/>
      <c r="AI69" s="13"/>
      <c r="AJ69" s="31"/>
    </row>
    <row r="70" spans="1:36" ht="17" thickBot="1" x14ac:dyDescent="0.25">
      <c r="B70" s="27"/>
      <c r="C70" s="20"/>
      <c r="D70" s="13"/>
      <c r="E70" s="35"/>
      <c r="F70" s="30"/>
      <c r="G70" s="40"/>
      <c r="H70" s="13"/>
      <c r="I70" s="13"/>
      <c r="J70" s="21"/>
      <c r="K70" s="13"/>
      <c r="L70" s="31"/>
      <c r="M70" s="23"/>
      <c r="N70" s="23"/>
      <c r="O70" s="23"/>
      <c r="P70" s="13"/>
      <c r="Q70" s="13"/>
      <c r="R70" s="32"/>
      <c r="S70" s="23"/>
      <c r="T70" s="13"/>
      <c r="U70" s="13"/>
      <c r="V70" s="13"/>
      <c r="W70" s="13"/>
      <c r="X70" s="31"/>
      <c r="Y70" s="23"/>
      <c r="Z70" s="13"/>
      <c r="AA70" s="13"/>
      <c r="AB70" s="13"/>
      <c r="AC70" s="13"/>
      <c r="AD70" s="1"/>
      <c r="AE70" s="23"/>
      <c r="AF70" s="23"/>
      <c r="AG70" s="23"/>
      <c r="AH70" s="13"/>
      <c r="AI70" s="13"/>
      <c r="AJ70" s="31"/>
    </row>
    <row r="71" spans="1:36" ht="17" thickBot="1" x14ac:dyDescent="0.25">
      <c r="B71" s="27"/>
      <c r="C71" s="20"/>
      <c r="D71" s="13"/>
      <c r="E71" s="35"/>
      <c r="F71" s="30"/>
      <c r="G71" s="40"/>
      <c r="H71" s="13"/>
      <c r="I71" s="13"/>
      <c r="J71" s="21"/>
      <c r="K71" s="13"/>
      <c r="L71" s="31"/>
      <c r="M71" s="23"/>
      <c r="N71" s="23"/>
      <c r="O71" s="23"/>
      <c r="P71" s="13"/>
      <c r="Q71" s="13"/>
      <c r="R71" s="32"/>
      <c r="S71" s="23"/>
      <c r="T71" s="13"/>
      <c r="U71" s="13"/>
      <c r="V71" s="13"/>
      <c r="W71" s="13"/>
      <c r="X71" s="31"/>
      <c r="Y71" s="23"/>
      <c r="Z71" s="13"/>
      <c r="AA71" s="13"/>
      <c r="AB71" s="13"/>
      <c r="AC71" s="13"/>
      <c r="AD71" s="1"/>
      <c r="AE71" s="23"/>
      <c r="AF71" s="23"/>
      <c r="AG71" s="23"/>
      <c r="AH71" s="13"/>
      <c r="AI71" s="13"/>
      <c r="AJ71" s="31"/>
    </row>
    <row r="72" spans="1:36" ht="17" thickBot="1" x14ac:dyDescent="0.25">
      <c r="A72" t="s">
        <v>19</v>
      </c>
      <c r="B72" s="26"/>
      <c r="C72" s="24">
        <v>43567</v>
      </c>
      <c r="D72" s="7">
        <v>0</v>
      </c>
      <c r="E72" s="35">
        <v>1020</v>
      </c>
      <c r="F72" s="30">
        <v>32</v>
      </c>
      <c r="G72" s="33">
        <v>0</v>
      </c>
      <c r="H72" s="4">
        <v>0</v>
      </c>
      <c r="I72" s="4">
        <v>0</v>
      </c>
      <c r="J72" s="4">
        <f t="shared" ref="J72:J117" si="32">AVERAGE(G72:I72)</f>
        <v>0</v>
      </c>
      <c r="K72" s="4">
        <f t="shared" ref="K72:K117" si="33">STDEV(G72:I72)</f>
        <v>0</v>
      </c>
      <c r="L72" s="31">
        <f>J72</f>
        <v>0</v>
      </c>
      <c r="M72" s="3">
        <f t="shared" ref="M72:M117" si="34">((E72*G72)/((273.15+F72)*760))*273.15</f>
        <v>0</v>
      </c>
      <c r="N72" s="3">
        <f t="shared" ref="N72:N117" si="35">((E72*H72)/((273.15+F72)*760))*273.15</f>
        <v>0</v>
      </c>
      <c r="O72" s="3">
        <f t="shared" ref="O72:O117" si="36">((E72*I72)/((273.15+F72)*760))*273.15</f>
        <v>0</v>
      </c>
      <c r="P72" s="4">
        <f t="shared" si="25"/>
        <v>0</v>
      </c>
      <c r="Q72" s="4">
        <f t="shared" ref="Q72:Q117" si="37">STDEV(M72:O72)</f>
        <v>0</v>
      </c>
      <c r="R72" s="32">
        <f t="shared" si="28"/>
        <v>0</v>
      </c>
      <c r="S72" s="3">
        <v>0</v>
      </c>
      <c r="T72" s="4">
        <v>0</v>
      </c>
      <c r="U72" s="4">
        <v>0</v>
      </c>
      <c r="V72" s="7">
        <f t="shared" si="26"/>
        <v>0</v>
      </c>
      <c r="W72" s="4">
        <f t="shared" ref="W72:W77" si="38">STDEV(S72:V72)</f>
        <v>0</v>
      </c>
      <c r="X72" s="32">
        <v>0</v>
      </c>
      <c r="Y72" s="3">
        <f t="shared" si="31"/>
        <v>0</v>
      </c>
      <c r="Z72" s="4">
        <f t="shared" si="31"/>
        <v>0</v>
      </c>
      <c r="AA72" s="4">
        <f t="shared" si="31"/>
        <v>0</v>
      </c>
      <c r="AB72" s="4">
        <f t="shared" ref="AB72:AB117" si="39">AVERAGE(Y72:AA72)</f>
        <v>0</v>
      </c>
      <c r="AC72" s="4">
        <f t="shared" ref="AC72:AC117" si="40">STDEV(Y72:AA72)</f>
        <v>0</v>
      </c>
      <c r="AD72" s="1">
        <f>AB72</f>
        <v>0</v>
      </c>
      <c r="AE72" s="3">
        <f t="shared" ref="AE72:AE117" si="41">((E72*Y72)/((273.15+F72)*760))*273.15</f>
        <v>0</v>
      </c>
      <c r="AF72" s="3">
        <f t="shared" ref="AF72:AF117" si="42">((E72*Z72)/((273.15+F72)*760))*273.15</f>
        <v>0</v>
      </c>
      <c r="AG72" s="3">
        <f t="shared" ref="AG72:AG117" si="43">((E72*AA72)/((273.15+F72)*760))*273.15</f>
        <v>0</v>
      </c>
      <c r="AH72" s="4">
        <f t="shared" ref="AH72:AH117" si="44">AVERAGE(AE72:AG72)</f>
        <v>0</v>
      </c>
      <c r="AI72" s="4">
        <f t="shared" ref="AI72:AI117" si="45">STDEV(AE72:AG72)</f>
        <v>0</v>
      </c>
      <c r="AJ72" s="31">
        <f>AH72</f>
        <v>0</v>
      </c>
    </row>
    <row r="73" spans="1:36" ht="17" thickBot="1" x14ac:dyDescent="0.25">
      <c r="B73" s="26"/>
      <c r="C73" s="24">
        <v>43570</v>
      </c>
      <c r="D73" s="7">
        <v>3</v>
      </c>
      <c r="E73" s="35">
        <v>1020</v>
      </c>
      <c r="F73" s="30">
        <v>32</v>
      </c>
      <c r="G73" s="8">
        <v>0</v>
      </c>
      <c r="H73" s="7">
        <v>0</v>
      </c>
      <c r="I73" s="7">
        <v>0</v>
      </c>
      <c r="J73" s="7">
        <f t="shared" si="32"/>
        <v>0</v>
      </c>
      <c r="K73" s="7">
        <f t="shared" si="33"/>
        <v>0</v>
      </c>
      <c r="L73" s="31">
        <f t="shared" ref="L73:L117" si="46">L72+J73</f>
        <v>0</v>
      </c>
      <c r="M73" s="6">
        <f t="shared" si="34"/>
        <v>0</v>
      </c>
      <c r="N73" s="6">
        <f t="shared" si="35"/>
        <v>0</v>
      </c>
      <c r="O73" s="6">
        <f t="shared" si="36"/>
        <v>0</v>
      </c>
      <c r="P73" s="7">
        <f t="shared" si="25"/>
        <v>0</v>
      </c>
      <c r="Q73" s="7">
        <f t="shared" si="37"/>
        <v>0</v>
      </c>
      <c r="R73" s="32">
        <f>R72+P73</f>
        <v>0</v>
      </c>
      <c r="S73" s="6">
        <v>0</v>
      </c>
      <c r="T73" s="7">
        <v>0</v>
      </c>
      <c r="U73" s="7">
        <v>0</v>
      </c>
      <c r="V73" s="7">
        <f t="shared" si="26"/>
        <v>0</v>
      </c>
      <c r="W73" s="7">
        <f t="shared" si="38"/>
        <v>0</v>
      </c>
      <c r="X73" s="31">
        <f t="shared" ref="X73:X117" si="47">X72+V73</f>
        <v>0</v>
      </c>
      <c r="Y73" s="6">
        <f t="shared" si="31"/>
        <v>0</v>
      </c>
      <c r="Z73" s="7">
        <f t="shared" si="31"/>
        <v>0</v>
      </c>
      <c r="AA73" s="7">
        <f t="shared" si="31"/>
        <v>0</v>
      </c>
      <c r="AB73" s="7">
        <f t="shared" si="39"/>
        <v>0</v>
      </c>
      <c r="AC73" s="7">
        <f t="shared" si="40"/>
        <v>0</v>
      </c>
      <c r="AD73" s="1">
        <f t="shared" ref="AD73:AD117" si="48">AD72+AB73</f>
        <v>0</v>
      </c>
      <c r="AE73" s="6">
        <f t="shared" si="41"/>
        <v>0</v>
      </c>
      <c r="AF73" s="6">
        <f t="shared" si="42"/>
        <v>0</v>
      </c>
      <c r="AG73" s="6">
        <f t="shared" si="43"/>
        <v>0</v>
      </c>
      <c r="AH73" s="7">
        <f t="shared" si="44"/>
        <v>0</v>
      </c>
      <c r="AI73" s="7">
        <f t="shared" si="45"/>
        <v>0</v>
      </c>
      <c r="AJ73" s="31">
        <f t="shared" ref="AJ73:AJ117" si="49">AJ72+AH73</f>
        <v>0</v>
      </c>
    </row>
    <row r="74" spans="1:36" ht="17" thickBot="1" x14ac:dyDescent="0.25">
      <c r="B74" s="26"/>
      <c r="C74" s="24">
        <v>43574</v>
      </c>
      <c r="D74" s="7">
        <v>7</v>
      </c>
      <c r="E74" s="35">
        <v>1020</v>
      </c>
      <c r="F74" s="30">
        <v>32</v>
      </c>
      <c r="G74" s="8">
        <v>0</v>
      </c>
      <c r="H74" s="7">
        <v>0</v>
      </c>
      <c r="I74" s="7">
        <v>0</v>
      </c>
      <c r="J74" s="7">
        <f t="shared" si="32"/>
        <v>0</v>
      </c>
      <c r="K74" s="7">
        <f t="shared" si="33"/>
        <v>0</v>
      </c>
      <c r="L74" s="31">
        <f t="shared" si="46"/>
        <v>0</v>
      </c>
      <c r="M74" s="6">
        <f t="shared" si="34"/>
        <v>0</v>
      </c>
      <c r="N74" s="6">
        <f t="shared" si="35"/>
        <v>0</v>
      </c>
      <c r="O74" s="6">
        <f t="shared" si="36"/>
        <v>0</v>
      </c>
      <c r="P74" s="7">
        <f t="shared" si="25"/>
        <v>0</v>
      </c>
      <c r="Q74" s="7">
        <f t="shared" si="37"/>
        <v>0</v>
      </c>
      <c r="R74" s="32">
        <f t="shared" ref="R74:R90" si="50">R73+P74</f>
        <v>0</v>
      </c>
      <c r="S74" s="6">
        <v>186</v>
      </c>
      <c r="T74" s="7">
        <v>0</v>
      </c>
      <c r="U74" s="7">
        <v>0</v>
      </c>
      <c r="V74" s="7">
        <f t="shared" si="26"/>
        <v>62</v>
      </c>
      <c r="W74" s="7">
        <f t="shared" si="38"/>
        <v>87.681240867131891</v>
      </c>
      <c r="X74" s="31">
        <f t="shared" si="47"/>
        <v>62</v>
      </c>
      <c r="Y74" s="6">
        <f t="shared" si="31"/>
        <v>0</v>
      </c>
      <c r="Z74" s="7">
        <f t="shared" si="31"/>
        <v>0</v>
      </c>
      <c r="AA74" s="7">
        <f t="shared" si="31"/>
        <v>0</v>
      </c>
      <c r="AB74" s="7">
        <f t="shared" si="39"/>
        <v>0</v>
      </c>
      <c r="AC74" s="7">
        <f t="shared" si="40"/>
        <v>0</v>
      </c>
      <c r="AD74" s="1">
        <f t="shared" si="48"/>
        <v>0</v>
      </c>
      <c r="AE74" s="6">
        <f t="shared" si="41"/>
        <v>0</v>
      </c>
      <c r="AF74" s="6">
        <f t="shared" si="42"/>
        <v>0</v>
      </c>
      <c r="AG74" s="6">
        <f t="shared" si="43"/>
        <v>0</v>
      </c>
      <c r="AH74" s="7">
        <f t="shared" si="44"/>
        <v>0</v>
      </c>
      <c r="AI74" s="7">
        <f t="shared" si="45"/>
        <v>0</v>
      </c>
      <c r="AJ74" s="31">
        <f t="shared" si="49"/>
        <v>0</v>
      </c>
    </row>
    <row r="75" spans="1:36" ht="17" thickBot="1" x14ac:dyDescent="0.25">
      <c r="B75" s="26"/>
      <c r="C75" s="24">
        <v>43577</v>
      </c>
      <c r="D75" s="7">
        <v>10</v>
      </c>
      <c r="E75" s="35">
        <v>1020</v>
      </c>
      <c r="F75" s="30">
        <v>32</v>
      </c>
      <c r="G75" s="8">
        <v>15</v>
      </c>
      <c r="H75" s="7">
        <v>140</v>
      </c>
      <c r="I75" s="7">
        <v>0</v>
      </c>
      <c r="J75" s="7">
        <f t="shared" si="32"/>
        <v>51.666666666666664</v>
      </c>
      <c r="K75" s="7">
        <f t="shared" si="33"/>
        <v>76.865683717334704</v>
      </c>
      <c r="L75" s="31">
        <f t="shared" si="46"/>
        <v>51.666666666666664</v>
      </c>
      <c r="M75" s="6">
        <f t="shared" si="34"/>
        <v>18.020451546694034</v>
      </c>
      <c r="N75" s="6">
        <f t="shared" si="35"/>
        <v>168.19088110247765</v>
      </c>
      <c r="O75" s="6">
        <f t="shared" si="36"/>
        <v>0</v>
      </c>
      <c r="P75" s="7">
        <f t="shared" si="25"/>
        <v>62.070444216390563</v>
      </c>
      <c r="Q75" s="7">
        <f t="shared" si="37"/>
        <v>92.343621935449235</v>
      </c>
      <c r="R75" s="32">
        <f t="shared" si="50"/>
        <v>62.070444216390563</v>
      </c>
      <c r="S75" s="23">
        <v>383</v>
      </c>
      <c r="T75" s="13">
        <v>216</v>
      </c>
      <c r="U75" s="13">
        <v>0</v>
      </c>
      <c r="V75" s="7">
        <f t="shared" si="26"/>
        <v>199.66666666666666</v>
      </c>
      <c r="W75" s="7">
        <f t="shared" si="38"/>
        <v>156.78506164668738</v>
      </c>
      <c r="X75" s="31">
        <f t="shared" si="47"/>
        <v>261.66666666666663</v>
      </c>
      <c r="Y75" s="6">
        <f t="shared" si="31"/>
        <v>57.45</v>
      </c>
      <c r="Z75" s="7">
        <f t="shared" si="31"/>
        <v>302.39999999999998</v>
      </c>
      <c r="AA75" s="7">
        <f t="shared" si="31"/>
        <v>0</v>
      </c>
      <c r="AB75" s="7">
        <f t="shared" si="39"/>
        <v>119.94999999999999</v>
      </c>
      <c r="AC75" s="7">
        <f t="shared" si="40"/>
        <v>160.59616278105773</v>
      </c>
      <c r="AD75" s="1">
        <f t="shared" si="48"/>
        <v>119.94999999999999</v>
      </c>
      <c r="AE75" s="6">
        <f t="shared" si="41"/>
        <v>69.018329423838154</v>
      </c>
      <c r="AF75" s="6">
        <f t="shared" si="42"/>
        <v>363.29230318135177</v>
      </c>
      <c r="AG75" s="6">
        <f t="shared" si="43"/>
        <v>0</v>
      </c>
      <c r="AH75" s="7">
        <f t="shared" si="44"/>
        <v>144.10354420172999</v>
      </c>
      <c r="AI75" s="7">
        <f t="shared" si="45"/>
        <v>192.93435799873595</v>
      </c>
      <c r="AJ75" s="31">
        <f t="shared" si="49"/>
        <v>144.10354420172999</v>
      </c>
    </row>
    <row r="76" spans="1:36" ht="17" thickBot="1" x14ac:dyDescent="0.25">
      <c r="B76" s="26"/>
      <c r="C76" s="24">
        <v>43579</v>
      </c>
      <c r="D76" s="7">
        <v>12</v>
      </c>
      <c r="E76" s="35">
        <v>1020</v>
      </c>
      <c r="F76" s="30">
        <v>32</v>
      </c>
      <c r="G76" s="8">
        <v>75</v>
      </c>
      <c r="H76" s="7">
        <v>70</v>
      </c>
      <c r="I76" s="7">
        <v>0</v>
      </c>
      <c r="J76" s="7">
        <f t="shared" si="32"/>
        <v>48.333333333333336</v>
      </c>
      <c r="K76" s="7">
        <f t="shared" si="33"/>
        <v>41.932485418030417</v>
      </c>
      <c r="L76" s="31">
        <f t="shared" si="46"/>
        <v>100</v>
      </c>
      <c r="M76" s="6">
        <f t="shared" si="34"/>
        <v>90.102257733470182</v>
      </c>
      <c r="N76" s="6">
        <f t="shared" si="35"/>
        <v>84.095440551238823</v>
      </c>
      <c r="O76" s="6">
        <f t="shared" si="36"/>
        <v>0</v>
      </c>
      <c r="P76" s="7">
        <f t="shared" si="25"/>
        <v>58.065899428236342</v>
      </c>
      <c r="Q76" s="7">
        <f t="shared" si="37"/>
        <v>50.37615478053808</v>
      </c>
      <c r="R76" s="32">
        <f t="shared" si="50"/>
        <v>120.1363436446269</v>
      </c>
      <c r="S76" s="23">
        <v>355</v>
      </c>
      <c r="T76" s="13">
        <v>146</v>
      </c>
      <c r="U76" s="13">
        <v>0</v>
      </c>
      <c r="V76" s="7">
        <f t="shared" si="26"/>
        <v>167</v>
      </c>
      <c r="W76" s="7">
        <f t="shared" si="38"/>
        <v>145.68687884180466</v>
      </c>
      <c r="X76" s="31">
        <f t="shared" si="47"/>
        <v>428.66666666666663</v>
      </c>
      <c r="Y76" s="6">
        <f t="shared" si="31"/>
        <v>266.25</v>
      </c>
      <c r="Z76" s="7">
        <f t="shared" si="31"/>
        <v>102.2</v>
      </c>
      <c r="AA76" s="7">
        <f t="shared" si="31"/>
        <v>0</v>
      </c>
      <c r="AB76" s="7">
        <f t="shared" si="39"/>
        <v>122.81666666666666</v>
      </c>
      <c r="AC76" s="7">
        <f t="shared" si="40"/>
        <v>134.31697894657</v>
      </c>
      <c r="AD76" s="1">
        <f t="shared" si="48"/>
        <v>242.76666666666665</v>
      </c>
      <c r="AE76" s="6">
        <f t="shared" si="41"/>
        <v>319.86301495381912</v>
      </c>
      <c r="AF76" s="6">
        <f t="shared" si="42"/>
        <v>122.77934320480868</v>
      </c>
      <c r="AG76" s="6">
        <f t="shared" si="43"/>
        <v>0</v>
      </c>
      <c r="AH76" s="7">
        <f t="shared" si="44"/>
        <v>147.5474527195426</v>
      </c>
      <c r="AI76" s="7">
        <f t="shared" si="45"/>
        <v>161.36350740033251</v>
      </c>
      <c r="AJ76" s="31">
        <f t="shared" si="49"/>
        <v>291.65099692127262</v>
      </c>
    </row>
    <row r="77" spans="1:36" ht="17" thickBot="1" x14ac:dyDescent="0.25">
      <c r="B77" s="26"/>
      <c r="C77" s="24">
        <v>43581</v>
      </c>
      <c r="D77" s="7">
        <v>14</v>
      </c>
      <c r="E77" s="35">
        <v>1020</v>
      </c>
      <c r="F77" s="30">
        <v>32</v>
      </c>
      <c r="G77" s="8">
        <v>35</v>
      </c>
      <c r="H77" s="7">
        <v>0</v>
      </c>
      <c r="I77" s="7">
        <v>0</v>
      </c>
      <c r="J77" s="7">
        <f t="shared" si="32"/>
        <v>11.666666666666666</v>
      </c>
      <c r="K77" s="7">
        <f t="shared" si="33"/>
        <v>20.207259421636902</v>
      </c>
      <c r="L77" s="31">
        <f t="shared" si="46"/>
        <v>111.66666666666667</v>
      </c>
      <c r="M77" s="6">
        <f t="shared" si="34"/>
        <v>42.047720275619412</v>
      </c>
      <c r="N77" s="6">
        <f t="shared" si="35"/>
        <v>0</v>
      </c>
      <c r="O77" s="6">
        <f t="shared" si="36"/>
        <v>0</v>
      </c>
      <c r="P77" s="7">
        <f t="shared" si="25"/>
        <v>14.015906758539804</v>
      </c>
      <c r="Q77" s="7">
        <f t="shared" si="37"/>
        <v>24.276262619938954</v>
      </c>
      <c r="R77" s="32">
        <f t="shared" si="50"/>
        <v>134.1522504031667</v>
      </c>
      <c r="S77" s="23">
        <v>9</v>
      </c>
      <c r="T77" s="13">
        <v>15</v>
      </c>
      <c r="U77" s="13">
        <v>0</v>
      </c>
      <c r="V77" s="7">
        <f t="shared" si="26"/>
        <v>8</v>
      </c>
      <c r="W77" s="7">
        <f t="shared" si="38"/>
        <v>6.164414002968976</v>
      </c>
      <c r="X77" s="31">
        <f t="shared" si="47"/>
        <v>436.66666666666663</v>
      </c>
      <c r="Y77" s="6">
        <f t="shared" si="31"/>
        <v>3.15</v>
      </c>
      <c r="Z77" s="7">
        <f t="shared" si="31"/>
        <v>0</v>
      </c>
      <c r="AA77" s="7">
        <f t="shared" si="31"/>
        <v>0</v>
      </c>
      <c r="AB77" s="7">
        <f t="shared" si="39"/>
        <v>1.05</v>
      </c>
      <c r="AC77" s="7">
        <f t="shared" si="40"/>
        <v>1.8186533479473213</v>
      </c>
      <c r="AD77" s="1">
        <f t="shared" si="48"/>
        <v>243.81666666666666</v>
      </c>
      <c r="AE77" s="6">
        <f t="shared" si="41"/>
        <v>3.7842948248057469</v>
      </c>
      <c r="AF77" s="6">
        <f t="shared" si="42"/>
        <v>0</v>
      </c>
      <c r="AG77" s="6">
        <f t="shared" si="43"/>
        <v>0</v>
      </c>
      <c r="AH77" s="7">
        <f t="shared" si="44"/>
        <v>1.2614316082685824</v>
      </c>
      <c r="AI77" s="7">
        <f t="shared" si="45"/>
        <v>2.1848636357945055</v>
      </c>
      <c r="AJ77" s="31">
        <f t="shared" si="49"/>
        <v>292.91242852954122</v>
      </c>
    </row>
    <row r="78" spans="1:36" ht="17" thickBot="1" x14ac:dyDescent="0.25">
      <c r="B78" s="26"/>
      <c r="C78" s="24">
        <v>43584</v>
      </c>
      <c r="D78" s="7">
        <v>17</v>
      </c>
      <c r="E78" s="35">
        <v>1020</v>
      </c>
      <c r="F78" s="30">
        <v>32</v>
      </c>
      <c r="G78" s="8">
        <v>250</v>
      </c>
      <c r="H78" s="7">
        <v>259</v>
      </c>
      <c r="I78" s="7">
        <v>0</v>
      </c>
      <c r="J78" s="7">
        <f t="shared" si="32"/>
        <v>169.66666666666666</v>
      </c>
      <c r="K78" s="7">
        <f t="shared" si="33"/>
        <v>147.00453507743677</v>
      </c>
      <c r="L78" s="31">
        <f t="shared" si="46"/>
        <v>281.33333333333331</v>
      </c>
      <c r="M78" s="6">
        <f t="shared" si="34"/>
        <v>300.34085911156728</v>
      </c>
      <c r="N78" s="6">
        <f t="shared" si="35"/>
        <v>311.15313003958363</v>
      </c>
      <c r="O78" s="6">
        <f t="shared" si="36"/>
        <v>0</v>
      </c>
      <c r="P78" s="7">
        <f t="shared" si="25"/>
        <v>203.83132971705029</v>
      </c>
      <c r="Q78" s="7">
        <f t="shared" si="37"/>
        <v>176.60587343381556</v>
      </c>
      <c r="R78" s="32">
        <f t="shared" si="50"/>
        <v>337.98358012021697</v>
      </c>
      <c r="S78" s="23">
        <v>46</v>
      </c>
      <c r="T78" s="13">
        <v>0</v>
      </c>
      <c r="U78" s="13">
        <v>0</v>
      </c>
      <c r="V78" s="7">
        <f t="shared" si="26"/>
        <v>15.333333333333334</v>
      </c>
      <c r="W78" s="7">
        <f t="shared" ref="W78:W117" si="51">STDEV(S78:U78)</f>
        <v>26.558112382722783</v>
      </c>
      <c r="X78" s="31">
        <f t="shared" si="47"/>
        <v>451.99999999999994</v>
      </c>
      <c r="Y78" s="6">
        <f t="shared" si="31"/>
        <v>115</v>
      </c>
      <c r="Z78" s="7">
        <f t="shared" si="31"/>
        <v>0</v>
      </c>
      <c r="AA78" s="7">
        <f t="shared" si="31"/>
        <v>0</v>
      </c>
      <c r="AB78" s="7">
        <f t="shared" si="39"/>
        <v>38.333333333333336</v>
      </c>
      <c r="AC78" s="7">
        <f t="shared" si="40"/>
        <v>66.395280956806971</v>
      </c>
      <c r="AD78" s="1">
        <f t="shared" si="48"/>
        <v>282.14999999999998</v>
      </c>
      <c r="AE78" s="6">
        <f t="shared" si="41"/>
        <v>138.15679519132092</v>
      </c>
      <c r="AF78" s="6">
        <f t="shared" si="42"/>
        <v>0</v>
      </c>
      <c r="AG78" s="6">
        <f t="shared" si="43"/>
        <v>0</v>
      </c>
      <c r="AH78" s="7">
        <f t="shared" si="44"/>
        <v>46.052265063773639</v>
      </c>
      <c r="AI78" s="7">
        <f t="shared" si="45"/>
        <v>79.764862894085127</v>
      </c>
      <c r="AJ78" s="31">
        <f t="shared" si="49"/>
        <v>338.96469359331485</v>
      </c>
    </row>
    <row r="79" spans="1:36" ht="17" thickBot="1" x14ac:dyDescent="0.25">
      <c r="B79" s="26"/>
      <c r="C79" s="24">
        <v>43587</v>
      </c>
      <c r="D79" s="7">
        <v>20</v>
      </c>
      <c r="E79" s="35">
        <v>1020</v>
      </c>
      <c r="F79" s="30">
        <v>32</v>
      </c>
      <c r="G79" s="8">
        <v>360</v>
      </c>
      <c r="H79" s="7">
        <v>580</v>
      </c>
      <c r="I79" s="7">
        <v>360</v>
      </c>
      <c r="J79" s="7">
        <f t="shared" si="32"/>
        <v>433.33333333333331</v>
      </c>
      <c r="K79" s="7">
        <f t="shared" si="33"/>
        <v>127.01705922171759</v>
      </c>
      <c r="L79" s="31">
        <f t="shared" si="46"/>
        <v>714.66666666666663</v>
      </c>
      <c r="M79" s="6">
        <f t="shared" si="34"/>
        <v>432.49083712065681</v>
      </c>
      <c r="N79" s="6">
        <f t="shared" si="35"/>
        <v>696.79079313883597</v>
      </c>
      <c r="O79" s="6">
        <f t="shared" si="36"/>
        <v>432.49083712065681</v>
      </c>
      <c r="P79" s="7">
        <f t="shared" si="25"/>
        <v>520.59082246004994</v>
      </c>
      <c r="Q79" s="7">
        <f t="shared" si="37"/>
        <v>152.59365075390181</v>
      </c>
      <c r="R79" s="32">
        <f t="shared" si="50"/>
        <v>858.57440258026691</v>
      </c>
      <c r="S79" s="23">
        <v>139</v>
      </c>
      <c r="T79" s="13">
        <v>0</v>
      </c>
      <c r="U79" s="13">
        <v>0</v>
      </c>
      <c r="V79" s="7">
        <f t="shared" si="26"/>
        <v>46.333333333333336</v>
      </c>
      <c r="W79" s="7">
        <f t="shared" si="51"/>
        <v>80.251687417357985</v>
      </c>
      <c r="X79" s="31">
        <f t="shared" si="47"/>
        <v>498.33333333333326</v>
      </c>
      <c r="Y79" s="6">
        <f t="shared" si="31"/>
        <v>500.4</v>
      </c>
      <c r="Z79" s="7">
        <f t="shared" si="31"/>
        <v>0</v>
      </c>
      <c r="AA79" s="7">
        <f t="shared" si="31"/>
        <v>0</v>
      </c>
      <c r="AB79" s="7">
        <f t="shared" si="39"/>
        <v>166.79999999999998</v>
      </c>
      <c r="AC79" s="7">
        <f t="shared" si="40"/>
        <v>288.90607470248875</v>
      </c>
      <c r="AD79" s="1">
        <f t="shared" si="48"/>
        <v>448.94999999999993</v>
      </c>
      <c r="AE79" s="6">
        <f t="shared" si="41"/>
        <v>601.16226359771304</v>
      </c>
      <c r="AF79" s="6">
        <f t="shared" si="42"/>
        <v>0</v>
      </c>
      <c r="AG79" s="6">
        <f t="shared" si="43"/>
        <v>0</v>
      </c>
      <c r="AH79" s="7">
        <f t="shared" si="44"/>
        <v>200.38742119923768</v>
      </c>
      <c r="AI79" s="7">
        <f t="shared" si="45"/>
        <v>347.08119471478437</v>
      </c>
      <c r="AJ79" s="31">
        <f t="shared" si="49"/>
        <v>539.35211479255258</v>
      </c>
    </row>
    <row r="80" spans="1:36" ht="17" thickBot="1" x14ac:dyDescent="0.25">
      <c r="B80" s="26"/>
      <c r="C80" s="24">
        <v>43589</v>
      </c>
      <c r="D80" s="7">
        <v>22</v>
      </c>
      <c r="E80" s="35">
        <v>1020</v>
      </c>
      <c r="F80" s="30">
        <v>32</v>
      </c>
      <c r="G80" s="8">
        <v>235</v>
      </c>
      <c r="H80" s="7">
        <v>310</v>
      </c>
      <c r="I80" s="7">
        <v>260</v>
      </c>
      <c r="J80" s="7">
        <f t="shared" si="32"/>
        <v>268.33333333333331</v>
      </c>
      <c r="K80" s="7">
        <f t="shared" si="33"/>
        <v>38.188130791298605</v>
      </c>
      <c r="L80" s="31">
        <f t="shared" si="46"/>
        <v>983</v>
      </c>
      <c r="M80" s="6">
        <f t="shared" si="34"/>
        <v>282.32040756487322</v>
      </c>
      <c r="N80" s="6">
        <f t="shared" si="35"/>
        <v>372.42266529834336</v>
      </c>
      <c r="O80" s="6">
        <f t="shared" si="36"/>
        <v>312.35449347602992</v>
      </c>
      <c r="P80" s="7">
        <f t="shared" si="25"/>
        <v>322.36585544641554</v>
      </c>
      <c r="Q80" s="7">
        <f t="shared" si="37"/>
        <v>45.877824038894374</v>
      </c>
      <c r="R80" s="32">
        <f t="shared" si="50"/>
        <v>1180.9402580266824</v>
      </c>
      <c r="S80" s="23">
        <v>97</v>
      </c>
      <c r="T80" s="13">
        <v>85</v>
      </c>
      <c r="U80" s="13">
        <v>82</v>
      </c>
      <c r="V80" s="7">
        <f t="shared" si="26"/>
        <v>88</v>
      </c>
      <c r="W80" s="7">
        <f t="shared" si="51"/>
        <v>7.9372539331937721</v>
      </c>
      <c r="X80" s="31">
        <f t="shared" si="47"/>
        <v>586.33333333333326</v>
      </c>
      <c r="Y80" s="6">
        <f t="shared" si="31"/>
        <v>227.95</v>
      </c>
      <c r="Z80" s="7">
        <f t="shared" si="31"/>
        <v>263.5</v>
      </c>
      <c r="AA80" s="7">
        <f t="shared" si="31"/>
        <v>213.2</v>
      </c>
      <c r="AB80" s="7">
        <f t="shared" si="39"/>
        <v>234.88333333333333</v>
      </c>
      <c r="AC80" s="7">
        <f t="shared" si="40"/>
        <v>25.856833397253688</v>
      </c>
      <c r="AD80" s="1">
        <f t="shared" si="48"/>
        <v>683.83333333333326</v>
      </c>
      <c r="AE80" s="6">
        <f t="shared" si="41"/>
        <v>273.85079533792702</v>
      </c>
      <c r="AF80" s="6">
        <f t="shared" si="42"/>
        <v>316.55926550359186</v>
      </c>
      <c r="AG80" s="6">
        <f t="shared" si="43"/>
        <v>256.13068465034451</v>
      </c>
      <c r="AH80" s="7">
        <f t="shared" si="44"/>
        <v>282.18024849728778</v>
      </c>
      <c r="AI80" s="7">
        <f t="shared" si="45"/>
        <v>31.063454225743342</v>
      </c>
      <c r="AJ80" s="31">
        <f t="shared" si="49"/>
        <v>821.5323632898403</v>
      </c>
    </row>
    <row r="81" spans="1:36" ht="17" thickBot="1" x14ac:dyDescent="0.25">
      <c r="B81" s="26"/>
      <c r="C81" s="24">
        <v>43591</v>
      </c>
      <c r="D81" s="7">
        <v>24</v>
      </c>
      <c r="E81" s="35">
        <v>1020</v>
      </c>
      <c r="F81" s="30">
        <v>32</v>
      </c>
      <c r="G81" s="8">
        <v>330</v>
      </c>
      <c r="H81" s="7">
        <v>100</v>
      </c>
      <c r="I81" s="7">
        <v>300</v>
      </c>
      <c r="J81" s="7">
        <f t="shared" si="32"/>
        <v>243.33333333333334</v>
      </c>
      <c r="K81" s="7">
        <f t="shared" si="33"/>
        <v>125.03332889007366</v>
      </c>
      <c r="L81" s="31">
        <f t="shared" si="46"/>
        <v>1226.3333333333333</v>
      </c>
      <c r="M81" s="6">
        <f t="shared" si="34"/>
        <v>396.44993402726874</v>
      </c>
      <c r="N81" s="6">
        <f t="shared" si="35"/>
        <v>120.13634364462689</v>
      </c>
      <c r="O81" s="6">
        <f t="shared" si="36"/>
        <v>360.40903093388073</v>
      </c>
      <c r="P81" s="7">
        <f t="shared" si="25"/>
        <v>292.33176953525884</v>
      </c>
      <c r="Q81" s="7">
        <f t="shared" si="37"/>
        <v>150.2104696656954</v>
      </c>
      <c r="R81" s="32">
        <f t="shared" si="50"/>
        <v>1473.2720275619413</v>
      </c>
      <c r="S81" s="23">
        <v>97</v>
      </c>
      <c r="T81" s="13">
        <v>72</v>
      </c>
      <c r="U81" s="13">
        <v>134</v>
      </c>
      <c r="V81" s="7">
        <f t="shared" si="26"/>
        <v>101</v>
      </c>
      <c r="W81" s="7">
        <f t="shared" si="51"/>
        <v>31.192947920964443</v>
      </c>
      <c r="X81" s="31">
        <f t="shared" si="47"/>
        <v>687.33333333333326</v>
      </c>
      <c r="Y81" s="6">
        <f t="shared" si="31"/>
        <v>320.10000000000002</v>
      </c>
      <c r="Z81" s="7">
        <f t="shared" si="31"/>
        <v>72</v>
      </c>
      <c r="AA81" s="7">
        <f t="shared" si="31"/>
        <v>402</v>
      </c>
      <c r="AB81" s="7">
        <f t="shared" si="39"/>
        <v>264.7</v>
      </c>
      <c r="AC81" s="7">
        <f t="shared" si="40"/>
        <v>171.83384416348252</v>
      </c>
      <c r="AD81" s="1">
        <f t="shared" si="48"/>
        <v>948.5333333333333</v>
      </c>
      <c r="AE81" s="6">
        <f t="shared" si="41"/>
        <v>384.55643600645072</v>
      </c>
      <c r="AF81" s="6">
        <f t="shared" si="42"/>
        <v>86.498167424131367</v>
      </c>
      <c r="AG81" s="6">
        <f t="shared" si="43"/>
        <v>482.94810145140008</v>
      </c>
      <c r="AH81" s="7">
        <f t="shared" si="44"/>
        <v>318.00090162732744</v>
      </c>
      <c r="AI81" s="7">
        <f t="shared" si="45"/>
        <v>206.43489752201396</v>
      </c>
      <c r="AJ81" s="31">
        <f t="shared" si="49"/>
        <v>1139.5332649171678</v>
      </c>
    </row>
    <row r="82" spans="1:36" ht="17" thickBot="1" x14ac:dyDescent="0.25">
      <c r="B82" s="26"/>
      <c r="C82" s="24">
        <v>43593</v>
      </c>
      <c r="D82" s="7">
        <v>26</v>
      </c>
      <c r="E82" s="35">
        <v>1020</v>
      </c>
      <c r="F82" s="30">
        <v>32</v>
      </c>
      <c r="G82" s="40">
        <v>190</v>
      </c>
      <c r="H82" s="13">
        <v>130</v>
      </c>
      <c r="I82" s="13">
        <v>240</v>
      </c>
      <c r="J82" s="7">
        <f t="shared" si="32"/>
        <v>186.66666666666666</v>
      </c>
      <c r="K82" s="7">
        <f t="shared" si="33"/>
        <v>55.075705472861046</v>
      </c>
      <c r="L82" s="31">
        <f t="shared" si="46"/>
        <v>1413</v>
      </c>
      <c r="M82" s="6">
        <f t="shared" si="34"/>
        <v>228.25905292479112</v>
      </c>
      <c r="N82" s="6">
        <f t="shared" si="35"/>
        <v>156.17724673801496</v>
      </c>
      <c r="O82" s="6">
        <f t="shared" si="36"/>
        <v>288.32722474710454</v>
      </c>
      <c r="P82" s="7">
        <f t="shared" si="25"/>
        <v>224.25450813663687</v>
      </c>
      <c r="Q82" s="7">
        <f t="shared" si="37"/>
        <v>66.165938791578981</v>
      </c>
      <c r="R82" s="32">
        <f t="shared" si="50"/>
        <v>1697.5265356985781</v>
      </c>
      <c r="S82" s="40">
        <v>477</v>
      </c>
      <c r="T82" s="13">
        <v>126</v>
      </c>
      <c r="U82" s="13">
        <v>106</v>
      </c>
      <c r="V82" s="7">
        <f t="shared" si="26"/>
        <v>236.33333333333334</v>
      </c>
      <c r="W82" s="7">
        <f t="shared" si="51"/>
        <v>208.66320550910103</v>
      </c>
      <c r="X82" s="31">
        <f t="shared" si="47"/>
        <v>923.66666666666663</v>
      </c>
      <c r="Y82" s="6">
        <f t="shared" si="31"/>
        <v>906.3</v>
      </c>
      <c r="Z82" s="7">
        <f t="shared" si="31"/>
        <v>163.80000000000001</v>
      </c>
      <c r="AA82" s="7">
        <f t="shared" si="31"/>
        <v>254.4</v>
      </c>
      <c r="AB82" s="7">
        <f t="shared" si="39"/>
        <v>441.5</v>
      </c>
      <c r="AC82" s="7">
        <f t="shared" si="40"/>
        <v>405.06958661444816</v>
      </c>
      <c r="AD82" s="1">
        <f t="shared" si="48"/>
        <v>1390.0333333333333</v>
      </c>
      <c r="AE82" s="6">
        <f t="shared" si="41"/>
        <v>1088.7956824512535</v>
      </c>
      <c r="AF82" s="6">
        <f t="shared" si="42"/>
        <v>196.78333088989885</v>
      </c>
      <c r="AG82" s="6">
        <f t="shared" si="43"/>
        <v>305.62685823193084</v>
      </c>
      <c r="AH82" s="7">
        <f t="shared" si="44"/>
        <v>530.40195719102769</v>
      </c>
      <c r="AI82" s="7">
        <f t="shared" si="45"/>
        <v>486.63579057500317</v>
      </c>
      <c r="AJ82" s="31">
        <f t="shared" si="49"/>
        <v>1669.9352221081954</v>
      </c>
    </row>
    <row r="83" spans="1:36" ht="17" thickBot="1" x14ac:dyDescent="0.25">
      <c r="B83" s="26"/>
      <c r="C83" s="9">
        <v>43595</v>
      </c>
      <c r="D83" s="7">
        <v>28</v>
      </c>
      <c r="E83" s="35">
        <v>1020</v>
      </c>
      <c r="F83" s="30">
        <v>32</v>
      </c>
      <c r="G83" s="40">
        <v>150</v>
      </c>
      <c r="H83" s="13">
        <v>160</v>
      </c>
      <c r="I83" s="13">
        <v>210</v>
      </c>
      <c r="J83" s="7">
        <f t="shared" si="32"/>
        <v>173.33333333333334</v>
      </c>
      <c r="K83" s="7">
        <f t="shared" si="33"/>
        <v>32.145502536643221</v>
      </c>
      <c r="L83" s="31">
        <f t="shared" si="46"/>
        <v>1586.3333333333333</v>
      </c>
      <c r="M83" s="6">
        <f t="shared" si="34"/>
        <v>180.20451546694036</v>
      </c>
      <c r="N83" s="6">
        <f t="shared" si="35"/>
        <v>192.21814983140303</v>
      </c>
      <c r="O83" s="6">
        <f t="shared" si="36"/>
        <v>252.28632165371647</v>
      </c>
      <c r="P83" s="7">
        <f t="shared" si="25"/>
        <v>208.23632898401993</v>
      </c>
      <c r="Q83" s="7">
        <f t="shared" si="37"/>
        <v>38.618431393714069</v>
      </c>
      <c r="R83" s="32">
        <f t="shared" si="50"/>
        <v>1905.7628646825981</v>
      </c>
      <c r="S83" s="40">
        <v>140</v>
      </c>
      <c r="T83" s="13">
        <v>115</v>
      </c>
      <c r="U83" s="13">
        <v>53</v>
      </c>
      <c r="V83" s="7">
        <f t="shared" si="26"/>
        <v>102.66666666666667</v>
      </c>
      <c r="W83" s="7">
        <f t="shared" si="51"/>
        <v>44.792112400882971</v>
      </c>
      <c r="X83" s="31">
        <f t="shared" si="47"/>
        <v>1026.3333333333333</v>
      </c>
      <c r="Y83" s="6">
        <f t="shared" si="31"/>
        <v>210</v>
      </c>
      <c r="Z83" s="7">
        <f t="shared" si="31"/>
        <v>184</v>
      </c>
      <c r="AA83" s="7">
        <f t="shared" si="31"/>
        <v>111.3</v>
      </c>
      <c r="AB83" s="7">
        <f t="shared" si="39"/>
        <v>168.43333333333334</v>
      </c>
      <c r="AC83" s="7">
        <f t="shared" si="40"/>
        <v>51.158218629398448</v>
      </c>
      <c r="AD83" s="1">
        <f t="shared" si="48"/>
        <v>1558.4666666666667</v>
      </c>
      <c r="AE83" s="6">
        <f t="shared" si="41"/>
        <v>252.28632165371647</v>
      </c>
      <c r="AF83" s="6">
        <f t="shared" si="42"/>
        <v>221.05087230611349</v>
      </c>
      <c r="AG83" s="6">
        <f t="shared" si="43"/>
        <v>133.71175047646972</v>
      </c>
      <c r="AH83" s="7">
        <f t="shared" si="44"/>
        <v>202.34964814543324</v>
      </c>
      <c r="AI83" s="7">
        <f t="shared" si="45"/>
        <v>61.459613335083624</v>
      </c>
      <c r="AJ83" s="31">
        <f t="shared" si="49"/>
        <v>1872.2848702536287</v>
      </c>
    </row>
    <row r="84" spans="1:36" ht="17" thickBot="1" x14ac:dyDescent="0.25">
      <c r="B84" s="26"/>
      <c r="C84" s="9">
        <v>43598</v>
      </c>
      <c r="D84" s="7">
        <v>31</v>
      </c>
      <c r="E84" s="35">
        <v>1020</v>
      </c>
      <c r="F84" s="30">
        <v>32</v>
      </c>
      <c r="G84" s="40">
        <v>220</v>
      </c>
      <c r="H84" s="13">
        <v>310</v>
      </c>
      <c r="I84" s="13">
        <v>220</v>
      </c>
      <c r="J84" s="7">
        <f t="shared" si="32"/>
        <v>250</v>
      </c>
      <c r="K84" s="7">
        <f t="shared" si="33"/>
        <v>51.96152422706632</v>
      </c>
      <c r="L84" s="31">
        <f t="shared" si="46"/>
        <v>1836.3333333333333</v>
      </c>
      <c r="M84" s="6">
        <f t="shared" si="34"/>
        <v>264.29995601817916</v>
      </c>
      <c r="N84" s="6">
        <f t="shared" si="35"/>
        <v>372.42266529834336</v>
      </c>
      <c r="O84" s="6">
        <f t="shared" si="36"/>
        <v>264.29995601817916</v>
      </c>
      <c r="P84" s="7">
        <f t="shared" si="25"/>
        <v>300.34085911156723</v>
      </c>
      <c r="Q84" s="7">
        <f t="shared" si="37"/>
        <v>62.424675308414649</v>
      </c>
      <c r="R84" s="32">
        <f t="shared" si="50"/>
        <v>2206.1037237941655</v>
      </c>
      <c r="S84" s="40">
        <v>67</v>
      </c>
      <c r="T84" s="13">
        <v>42</v>
      </c>
      <c r="U84" s="13">
        <v>45</v>
      </c>
      <c r="V84" s="7">
        <f t="shared" si="26"/>
        <v>51.333333333333336</v>
      </c>
      <c r="W84" s="7">
        <f t="shared" si="51"/>
        <v>13.650396819628853</v>
      </c>
      <c r="X84" s="31">
        <f t="shared" si="47"/>
        <v>1077.6666666666665</v>
      </c>
      <c r="Y84" s="6">
        <f t="shared" si="31"/>
        <v>147.4</v>
      </c>
      <c r="Z84" s="7">
        <f t="shared" si="31"/>
        <v>130.19999999999999</v>
      </c>
      <c r="AA84" s="7">
        <f t="shared" si="31"/>
        <v>99</v>
      </c>
      <c r="AB84" s="7">
        <f t="shared" si="39"/>
        <v>125.53333333333335</v>
      </c>
      <c r="AC84" s="7">
        <f t="shared" si="40"/>
        <v>24.535144860655123</v>
      </c>
      <c r="AD84" s="1">
        <f t="shared" si="48"/>
        <v>1684</v>
      </c>
      <c r="AE84" s="6">
        <f t="shared" si="41"/>
        <v>177.08097053218003</v>
      </c>
      <c r="AF84" s="6">
        <f t="shared" si="42"/>
        <v>156.41751942530422</v>
      </c>
      <c r="AG84" s="6">
        <f t="shared" si="43"/>
        <v>118.93498020818062</v>
      </c>
      <c r="AH84" s="7">
        <f t="shared" si="44"/>
        <v>150.8111567218883</v>
      </c>
      <c r="AI84" s="7">
        <f t="shared" si="45"/>
        <v>29.475625943503722</v>
      </c>
      <c r="AJ84" s="31">
        <f t="shared" si="49"/>
        <v>2023.0960269755169</v>
      </c>
    </row>
    <row r="85" spans="1:36" ht="17" thickBot="1" x14ac:dyDescent="0.25">
      <c r="B85" s="26"/>
      <c r="C85" s="9">
        <v>43600</v>
      </c>
      <c r="D85" s="7">
        <v>33</v>
      </c>
      <c r="E85" s="35">
        <v>1020</v>
      </c>
      <c r="F85" s="30">
        <v>32</v>
      </c>
      <c r="G85" s="40">
        <v>140</v>
      </c>
      <c r="H85" s="13">
        <v>170</v>
      </c>
      <c r="I85" s="13">
        <v>100</v>
      </c>
      <c r="J85" s="7">
        <f t="shared" si="32"/>
        <v>136.66666666666666</v>
      </c>
      <c r="K85" s="7">
        <f t="shared" si="33"/>
        <v>35.118845842842447</v>
      </c>
      <c r="L85" s="31">
        <f t="shared" si="46"/>
        <v>1973</v>
      </c>
      <c r="M85" s="6">
        <f t="shared" si="34"/>
        <v>168.19088110247765</v>
      </c>
      <c r="N85" s="6">
        <f t="shared" si="35"/>
        <v>204.23178419586571</v>
      </c>
      <c r="O85" s="6">
        <f t="shared" si="36"/>
        <v>120.13634364462689</v>
      </c>
      <c r="P85" s="7">
        <f t="shared" si="25"/>
        <v>164.18633631432343</v>
      </c>
      <c r="Q85" s="7">
        <f t="shared" si="37"/>
        <v>42.190497325784065</v>
      </c>
      <c r="R85" s="32">
        <f t="shared" si="50"/>
        <v>2370.2900601084889</v>
      </c>
      <c r="S85" s="40">
        <v>61</v>
      </c>
      <c r="T85" s="13">
        <v>41</v>
      </c>
      <c r="U85" s="13">
        <v>49</v>
      </c>
      <c r="V85" s="7">
        <f t="shared" si="26"/>
        <v>50.333333333333336</v>
      </c>
      <c r="W85" s="7">
        <f t="shared" si="51"/>
        <v>10.06644591369434</v>
      </c>
      <c r="X85" s="31">
        <f t="shared" si="47"/>
        <v>1127.9999999999998</v>
      </c>
      <c r="Y85" s="6">
        <f t="shared" si="31"/>
        <v>85.4</v>
      </c>
      <c r="Z85" s="7">
        <f t="shared" si="31"/>
        <v>69.7</v>
      </c>
      <c r="AA85" s="7">
        <f t="shared" si="31"/>
        <v>49</v>
      </c>
      <c r="AB85" s="7">
        <f t="shared" si="39"/>
        <v>68.033333333333346</v>
      </c>
      <c r="AC85" s="7">
        <f t="shared" si="40"/>
        <v>18.257144720172729</v>
      </c>
      <c r="AD85" s="1">
        <f t="shared" si="48"/>
        <v>1752.0333333333333</v>
      </c>
      <c r="AE85" s="6">
        <f t="shared" si="41"/>
        <v>102.59643747251137</v>
      </c>
      <c r="AF85" s="6">
        <f t="shared" si="42"/>
        <v>83.735031520304943</v>
      </c>
      <c r="AG85" s="6">
        <f t="shared" si="43"/>
        <v>58.866808385867174</v>
      </c>
      <c r="AH85" s="7">
        <f t="shared" si="44"/>
        <v>81.732759126227833</v>
      </c>
      <c r="AI85" s="7">
        <f t="shared" si="45"/>
        <v>21.933466120723644</v>
      </c>
      <c r="AJ85" s="31">
        <f t="shared" si="49"/>
        <v>2104.8287861017448</v>
      </c>
    </row>
    <row r="86" spans="1:36" ht="17" thickBot="1" x14ac:dyDescent="0.25">
      <c r="B86" s="26"/>
      <c r="C86" s="24">
        <v>43602</v>
      </c>
      <c r="D86" s="7">
        <v>35</v>
      </c>
      <c r="E86" s="35">
        <v>1020</v>
      </c>
      <c r="F86" s="30">
        <v>32</v>
      </c>
      <c r="G86" s="40">
        <v>80</v>
      </c>
      <c r="H86" s="13">
        <v>350</v>
      </c>
      <c r="I86" s="13">
        <v>132</v>
      </c>
      <c r="J86" s="7">
        <f t="shared" si="32"/>
        <v>187.33333333333334</v>
      </c>
      <c r="K86" s="7">
        <f t="shared" si="33"/>
        <v>143.25269049247675</v>
      </c>
      <c r="L86" s="31">
        <f t="shared" si="46"/>
        <v>2160.3333333333335</v>
      </c>
      <c r="M86" s="6">
        <f t="shared" si="34"/>
        <v>96.109074915701513</v>
      </c>
      <c r="N86" s="6">
        <f t="shared" si="35"/>
        <v>420.47720275619412</v>
      </c>
      <c r="O86" s="6">
        <f t="shared" si="36"/>
        <v>158.5799736109075</v>
      </c>
      <c r="P86" s="7">
        <f t="shared" si="25"/>
        <v>225.05541709426771</v>
      </c>
      <c r="Q86" s="7">
        <f t="shared" si="37"/>
        <v>172.09854453021561</v>
      </c>
      <c r="R86" s="32">
        <f t="shared" si="50"/>
        <v>2595.3454772027567</v>
      </c>
      <c r="S86" s="40">
        <v>55</v>
      </c>
      <c r="T86" s="13">
        <v>49</v>
      </c>
      <c r="U86" s="13">
        <v>50</v>
      </c>
      <c r="V86" s="7">
        <f t="shared" si="26"/>
        <v>51.333333333333336</v>
      </c>
      <c r="W86" s="7">
        <f t="shared" si="51"/>
        <v>3.2145502536643185</v>
      </c>
      <c r="X86" s="31">
        <f t="shared" si="47"/>
        <v>1179.333333333333</v>
      </c>
      <c r="Y86" s="6">
        <f t="shared" si="31"/>
        <v>44</v>
      </c>
      <c r="Z86" s="7">
        <f t="shared" si="31"/>
        <v>171.5</v>
      </c>
      <c r="AA86" s="7">
        <f t="shared" si="31"/>
        <v>66</v>
      </c>
      <c r="AB86" s="7">
        <f t="shared" si="39"/>
        <v>93.833333333333329</v>
      </c>
      <c r="AC86" s="7">
        <f t="shared" si="40"/>
        <v>68.154848201234614</v>
      </c>
      <c r="AD86" s="1">
        <f t="shared" si="48"/>
        <v>1845.8666666666666</v>
      </c>
      <c r="AE86" s="6">
        <f t="shared" si="41"/>
        <v>52.859991203635836</v>
      </c>
      <c r="AF86" s="6">
        <f t="shared" si="42"/>
        <v>206.03382935053511</v>
      </c>
      <c r="AG86" s="6">
        <f t="shared" si="43"/>
        <v>79.289986805453751</v>
      </c>
      <c r="AH86" s="7">
        <f t="shared" si="44"/>
        <v>112.72793578654155</v>
      </c>
      <c r="AI86" s="7">
        <f t="shared" si="45"/>
        <v>81.87874264550905</v>
      </c>
      <c r="AJ86" s="31">
        <f t="shared" si="49"/>
        <v>2217.5567218882861</v>
      </c>
    </row>
    <row r="87" spans="1:36" ht="17" thickBot="1" x14ac:dyDescent="0.25">
      <c r="B87" s="26"/>
      <c r="C87" s="24">
        <v>43605</v>
      </c>
      <c r="D87" s="7">
        <v>38</v>
      </c>
      <c r="E87" s="35">
        <v>1020</v>
      </c>
      <c r="F87" s="30">
        <v>32</v>
      </c>
      <c r="G87" s="40">
        <v>10</v>
      </c>
      <c r="H87" s="13">
        <v>0</v>
      </c>
      <c r="I87" s="13">
        <v>110</v>
      </c>
      <c r="J87" s="7">
        <f t="shared" si="32"/>
        <v>40</v>
      </c>
      <c r="K87" s="7">
        <f t="shared" si="33"/>
        <v>60.827625302982199</v>
      </c>
      <c r="L87" s="31">
        <f t="shared" si="46"/>
        <v>2200.3333333333335</v>
      </c>
      <c r="M87" s="6">
        <f t="shared" si="34"/>
        <v>12.013634364462689</v>
      </c>
      <c r="N87" s="6">
        <f t="shared" si="35"/>
        <v>0</v>
      </c>
      <c r="O87" s="6">
        <f t="shared" si="36"/>
        <v>132.14997800908958</v>
      </c>
      <c r="P87" s="7">
        <f t="shared" si="25"/>
        <v>48.054537457850756</v>
      </c>
      <c r="Q87" s="7">
        <f t="shared" si="37"/>
        <v>73.076084964856719</v>
      </c>
      <c r="R87" s="32">
        <f t="shared" si="50"/>
        <v>2643.4000146606077</v>
      </c>
      <c r="S87" s="40">
        <v>50</v>
      </c>
      <c r="T87" s="13">
        <v>59</v>
      </c>
      <c r="U87" s="13">
        <v>49</v>
      </c>
      <c r="V87" s="7">
        <f t="shared" si="26"/>
        <v>52.666666666666664</v>
      </c>
      <c r="W87" s="7">
        <f t="shared" si="51"/>
        <v>5.5075705472861021</v>
      </c>
      <c r="X87" s="31">
        <f t="shared" si="47"/>
        <v>1231.9999999999998</v>
      </c>
      <c r="Y87" s="6">
        <f t="shared" si="31"/>
        <v>5</v>
      </c>
      <c r="Z87" s="7">
        <f t="shared" si="31"/>
        <v>0</v>
      </c>
      <c r="AA87" s="7">
        <f t="shared" si="31"/>
        <v>53.9</v>
      </c>
      <c r="AB87" s="7">
        <f t="shared" si="39"/>
        <v>19.633333333333333</v>
      </c>
      <c r="AC87" s="7">
        <f t="shared" si="40"/>
        <v>29.780922304947733</v>
      </c>
      <c r="AD87" s="1">
        <f t="shared" si="48"/>
        <v>1865.5</v>
      </c>
      <c r="AE87" s="6">
        <f t="shared" si="41"/>
        <v>6.0068171822313445</v>
      </c>
      <c r="AF87" s="6">
        <f t="shared" si="42"/>
        <v>0</v>
      </c>
      <c r="AG87" s="6">
        <f t="shared" si="43"/>
        <v>64.753489224453901</v>
      </c>
      <c r="AH87" s="7">
        <f t="shared" si="44"/>
        <v>23.586768802228416</v>
      </c>
      <c r="AI87" s="7">
        <f t="shared" si="45"/>
        <v>35.777711160811357</v>
      </c>
      <c r="AJ87" s="31">
        <f t="shared" si="49"/>
        <v>2241.1434906905147</v>
      </c>
    </row>
    <row r="88" spans="1:36" ht="17" thickBot="1" x14ac:dyDescent="0.25">
      <c r="B88" s="26"/>
      <c r="C88" s="24">
        <v>43607</v>
      </c>
      <c r="D88" s="7">
        <v>40</v>
      </c>
      <c r="E88" s="35">
        <v>1020</v>
      </c>
      <c r="F88" s="30">
        <v>32</v>
      </c>
      <c r="G88" s="40">
        <v>10</v>
      </c>
      <c r="H88" s="13">
        <v>0</v>
      </c>
      <c r="I88" s="13">
        <v>20</v>
      </c>
      <c r="J88" s="7">
        <f t="shared" si="32"/>
        <v>10</v>
      </c>
      <c r="K88" s="7">
        <f t="shared" si="33"/>
        <v>10</v>
      </c>
      <c r="L88" s="31">
        <f t="shared" si="46"/>
        <v>2210.3333333333335</v>
      </c>
      <c r="M88" s="6">
        <f t="shared" si="34"/>
        <v>12.013634364462689</v>
      </c>
      <c r="N88" s="6">
        <f t="shared" si="35"/>
        <v>0</v>
      </c>
      <c r="O88" s="6">
        <f t="shared" si="36"/>
        <v>24.027268728925378</v>
      </c>
      <c r="P88" s="7">
        <f t="shared" si="25"/>
        <v>12.013634364462689</v>
      </c>
      <c r="Q88" s="7">
        <f t="shared" si="37"/>
        <v>12.013634364462691</v>
      </c>
      <c r="R88" s="32">
        <f t="shared" si="50"/>
        <v>2655.4136490250703</v>
      </c>
      <c r="S88" s="40">
        <v>35</v>
      </c>
      <c r="T88" s="13">
        <v>28</v>
      </c>
      <c r="U88" s="13">
        <v>29</v>
      </c>
      <c r="V88" s="7">
        <f t="shared" si="26"/>
        <v>30.666666666666668</v>
      </c>
      <c r="W88" s="7">
        <f t="shared" si="51"/>
        <v>3.7859388972001722</v>
      </c>
      <c r="X88" s="31">
        <f t="shared" si="47"/>
        <v>1262.6666666666665</v>
      </c>
      <c r="Y88" s="6">
        <f t="shared" si="31"/>
        <v>3.5</v>
      </c>
      <c r="Z88" s="7">
        <f t="shared" si="31"/>
        <v>0</v>
      </c>
      <c r="AA88" s="7">
        <f t="shared" si="31"/>
        <v>5.8</v>
      </c>
      <c r="AB88" s="7">
        <f t="shared" si="39"/>
        <v>3.1</v>
      </c>
      <c r="AC88" s="7">
        <f t="shared" si="40"/>
        <v>2.9206163733020465</v>
      </c>
      <c r="AD88" s="1">
        <f t="shared" si="48"/>
        <v>1868.6</v>
      </c>
      <c r="AE88" s="6">
        <f t="shared" si="41"/>
        <v>4.2047720275619413</v>
      </c>
      <c r="AF88" s="6">
        <f t="shared" si="42"/>
        <v>0</v>
      </c>
      <c r="AG88" s="6">
        <f t="shared" si="43"/>
        <v>6.9679079313883596</v>
      </c>
      <c r="AH88" s="7">
        <f t="shared" si="44"/>
        <v>3.7242266529834338</v>
      </c>
      <c r="AI88" s="7">
        <f t="shared" si="45"/>
        <v>3.5087217227713854</v>
      </c>
      <c r="AJ88" s="31">
        <f t="shared" si="49"/>
        <v>2244.867717343498</v>
      </c>
    </row>
    <row r="89" spans="1:36" ht="17" thickBot="1" x14ac:dyDescent="0.25">
      <c r="B89" s="26"/>
      <c r="C89" s="24">
        <v>43609</v>
      </c>
      <c r="D89" s="7">
        <v>42</v>
      </c>
      <c r="E89" s="35">
        <v>1020</v>
      </c>
      <c r="F89" s="30">
        <v>32</v>
      </c>
      <c r="G89" s="40">
        <v>0</v>
      </c>
      <c r="H89" s="13">
        <v>0</v>
      </c>
      <c r="I89" s="13">
        <v>0</v>
      </c>
      <c r="J89" s="7">
        <f t="shared" si="32"/>
        <v>0</v>
      </c>
      <c r="K89" s="7">
        <f t="shared" si="33"/>
        <v>0</v>
      </c>
      <c r="L89" s="31">
        <f t="shared" si="46"/>
        <v>2210.3333333333335</v>
      </c>
      <c r="M89" s="6">
        <f t="shared" si="34"/>
        <v>0</v>
      </c>
      <c r="N89" s="6">
        <f t="shared" si="35"/>
        <v>0</v>
      </c>
      <c r="O89" s="6">
        <f t="shared" si="36"/>
        <v>0</v>
      </c>
      <c r="P89" s="7">
        <f t="shared" si="25"/>
        <v>0</v>
      </c>
      <c r="Q89" s="7">
        <f t="shared" si="37"/>
        <v>0</v>
      </c>
      <c r="R89" s="32">
        <f t="shared" si="50"/>
        <v>2655.4136490250703</v>
      </c>
      <c r="S89" s="40">
        <v>10</v>
      </c>
      <c r="T89" s="13">
        <v>7</v>
      </c>
      <c r="U89" s="13">
        <v>10</v>
      </c>
      <c r="V89" s="7">
        <f t="shared" si="26"/>
        <v>9</v>
      </c>
      <c r="W89" s="7">
        <f t="shared" si="51"/>
        <v>1.7320508075688772</v>
      </c>
      <c r="X89" s="31">
        <f t="shared" si="47"/>
        <v>1271.6666666666665</v>
      </c>
      <c r="Y89" s="6">
        <f t="shared" si="31"/>
        <v>0</v>
      </c>
      <c r="Z89" s="7">
        <f t="shared" si="31"/>
        <v>0</v>
      </c>
      <c r="AA89" s="7">
        <f t="shared" si="31"/>
        <v>0</v>
      </c>
      <c r="AB89" s="7">
        <f t="shared" si="39"/>
        <v>0</v>
      </c>
      <c r="AC89" s="7">
        <f t="shared" si="40"/>
        <v>0</v>
      </c>
      <c r="AD89" s="1">
        <f t="shared" si="48"/>
        <v>1868.6</v>
      </c>
      <c r="AE89" s="6">
        <f t="shared" si="41"/>
        <v>0</v>
      </c>
      <c r="AF89" s="6">
        <f t="shared" si="42"/>
        <v>0</v>
      </c>
      <c r="AG89" s="6">
        <f t="shared" si="43"/>
        <v>0</v>
      </c>
      <c r="AH89" s="7">
        <f t="shared" si="44"/>
        <v>0</v>
      </c>
      <c r="AI89" s="7">
        <f t="shared" si="45"/>
        <v>0</v>
      </c>
      <c r="AJ89" s="31">
        <f t="shared" si="49"/>
        <v>2244.867717343498</v>
      </c>
    </row>
    <row r="90" spans="1:36" ht="17" thickBot="1" x14ac:dyDescent="0.25">
      <c r="B90" s="26"/>
      <c r="C90" s="24">
        <v>43612</v>
      </c>
      <c r="D90" s="7">
        <v>45</v>
      </c>
      <c r="E90" s="35">
        <v>1020</v>
      </c>
      <c r="F90" s="30">
        <v>32</v>
      </c>
      <c r="G90" s="40">
        <v>0</v>
      </c>
      <c r="H90" s="13">
        <v>0</v>
      </c>
      <c r="I90" s="13">
        <v>0</v>
      </c>
      <c r="J90" s="7">
        <f t="shared" si="32"/>
        <v>0</v>
      </c>
      <c r="K90" s="7">
        <f t="shared" si="33"/>
        <v>0</v>
      </c>
      <c r="L90" s="31">
        <f t="shared" si="46"/>
        <v>2210.3333333333335</v>
      </c>
      <c r="M90" s="6">
        <f t="shared" si="34"/>
        <v>0</v>
      </c>
      <c r="N90" s="6">
        <f t="shared" si="35"/>
        <v>0</v>
      </c>
      <c r="O90" s="6">
        <f t="shared" si="36"/>
        <v>0</v>
      </c>
      <c r="P90" s="7">
        <f t="shared" ref="P90:P117" si="52">AVERAGE(M90:O90)</f>
        <v>0</v>
      </c>
      <c r="Q90" s="7">
        <f t="shared" si="37"/>
        <v>0</v>
      </c>
      <c r="R90" s="32">
        <f t="shared" si="50"/>
        <v>2655.4136490250703</v>
      </c>
      <c r="S90" s="40">
        <v>9</v>
      </c>
      <c r="T90" s="13">
        <v>10</v>
      </c>
      <c r="U90" s="13">
        <v>10</v>
      </c>
      <c r="V90" s="7">
        <f t="shared" ref="V90:V117" si="53">AVERAGE(S90:U90)</f>
        <v>9.6666666666666661</v>
      </c>
      <c r="W90" s="7">
        <f t="shared" si="51"/>
        <v>0.57735026918962573</v>
      </c>
      <c r="X90" s="31">
        <f t="shared" si="47"/>
        <v>1281.3333333333333</v>
      </c>
      <c r="Y90" s="6">
        <f t="shared" si="31"/>
        <v>0</v>
      </c>
      <c r="Z90" s="7">
        <f t="shared" si="31"/>
        <v>0</v>
      </c>
      <c r="AA90" s="7">
        <f t="shared" si="31"/>
        <v>0</v>
      </c>
      <c r="AB90" s="7">
        <f t="shared" si="39"/>
        <v>0</v>
      </c>
      <c r="AC90" s="7">
        <f t="shared" si="40"/>
        <v>0</v>
      </c>
      <c r="AD90" s="1">
        <f t="shared" si="48"/>
        <v>1868.6</v>
      </c>
      <c r="AE90" s="6">
        <f t="shared" si="41"/>
        <v>0</v>
      </c>
      <c r="AF90" s="6">
        <f t="shared" si="42"/>
        <v>0</v>
      </c>
      <c r="AG90" s="6">
        <f t="shared" si="43"/>
        <v>0</v>
      </c>
      <c r="AH90" s="7">
        <f t="shared" si="44"/>
        <v>0</v>
      </c>
      <c r="AI90" s="7">
        <f t="shared" si="45"/>
        <v>0</v>
      </c>
      <c r="AJ90" s="31">
        <f t="shared" si="49"/>
        <v>2244.867717343498</v>
      </c>
    </row>
    <row r="91" spans="1:36" ht="17" thickBot="1" x14ac:dyDescent="0.25">
      <c r="B91" s="26"/>
      <c r="C91" s="24"/>
      <c r="D91" s="7"/>
      <c r="E91" s="35"/>
      <c r="F91" s="30"/>
      <c r="G91" s="40"/>
      <c r="H91" s="13"/>
      <c r="I91" s="13"/>
      <c r="J91" s="7"/>
      <c r="K91" s="7"/>
      <c r="L91" s="31"/>
      <c r="M91" s="6"/>
      <c r="N91" s="6"/>
      <c r="O91" s="6"/>
      <c r="P91" s="7"/>
      <c r="Q91" s="7"/>
      <c r="R91" s="32"/>
      <c r="S91" s="40"/>
      <c r="T91" s="13"/>
      <c r="U91" s="13"/>
      <c r="V91" s="7"/>
      <c r="W91" s="7"/>
      <c r="X91" s="31"/>
      <c r="Y91" s="6"/>
      <c r="Z91" s="7"/>
      <c r="AA91" s="7"/>
      <c r="AB91" s="7"/>
      <c r="AC91" s="7"/>
      <c r="AD91" s="1"/>
      <c r="AE91" s="6"/>
      <c r="AF91" s="6"/>
      <c r="AG91" s="6"/>
      <c r="AH91" s="7"/>
      <c r="AI91" s="7"/>
      <c r="AJ91" s="31"/>
    </row>
    <row r="92" spans="1:36" ht="17" thickBot="1" x14ac:dyDescent="0.25">
      <c r="B92" s="26"/>
      <c r="C92" s="24"/>
      <c r="D92" s="7"/>
      <c r="E92" s="35"/>
      <c r="F92" s="30"/>
      <c r="G92" s="40"/>
      <c r="H92" s="13"/>
      <c r="I92" s="13"/>
      <c r="J92" s="7"/>
      <c r="K92" s="7"/>
      <c r="L92" s="31"/>
      <c r="M92" s="6"/>
      <c r="N92" s="6"/>
      <c r="O92" s="6"/>
      <c r="P92" s="7"/>
      <c r="Q92" s="7"/>
      <c r="R92" s="32"/>
      <c r="S92" s="40"/>
      <c r="T92" s="13"/>
      <c r="U92" s="13"/>
      <c r="V92" s="7"/>
      <c r="W92" s="7"/>
      <c r="X92" s="31"/>
      <c r="Y92" s="6"/>
      <c r="Z92" s="7"/>
      <c r="AA92" s="7"/>
      <c r="AB92" s="7"/>
      <c r="AC92" s="7"/>
      <c r="AD92" s="1"/>
      <c r="AE92" s="6"/>
      <c r="AF92" s="6"/>
      <c r="AG92" s="6"/>
      <c r="AH92" s="7"/>
      <c r="AI92" s="7"/>
      <c r="AJ92" s="31"/>
    </row>
    <row r="93" spans="1:36" ht="17" thickBot="1" x14ac:dyDescent="0.25">
      <c r="B93" s="26"/>
      <c r="C93" s="24"/>
      <c r="D93" s="7"/>
      <c r="E93" s="35"/>
      <c r="F93" s="30"/>
      <c r="G93" s="40"/>
      <c r="H93" s="13"/>
      <c r="I93" s="13"/>
      <c r="J93" s="7"/>
      <c r="K93" s="7"/>
      <c r="L93" s="31"/>
      <c r="M93" s="6"/>
      <c r="N93" s="6"/>
      <c r="O93" s="6"/>
      <c r="P93" s="7"/>
      <c r="Q93" s="7"/>
      <c r="R93" s="32"/>
      <c r="S93" s="40"/>
      <c r="T93" s="13"/>
      <c r="U93" s="13"/>
      <c r="V93" s="7"/>
      <c r="W93" s="7"/>
      <c r="X93" s="31"/>
      <c r="Y93" s="6"/>
      <c r="Z93" s="7"/>
      <c r="AA93" s="7"/>
      <c r="AB93" s="7"/>
      <c r="AC93" s="7"/>
      <c r="AD93" s="1"/>
      <c r="AE93" s="6"/>
      <c r="AF93" s="6"/>
      <c r="AG93" s="6"/>
      <c r="AH93" s="7"/>
      <c r="AI93" s="7"/>
      <c r="AJ93" s="31"/>
    </row>
    <row r="94" spans="1:36" ht="17" thickBot="1" x14ac:dyDescent="0.25">
      <c r="B94" s="26"/>
      <c r="C94" s="24"/>
      <c r="D94" s="7"/>
      <c r="E94" s="35"/>
      <c r="F94" s="30"/>
      <c r="G94" s="40"/>
      <c r="H94" s="13"/>
      <c r="I94" s="13"/>
      <c r="J94" s="7"/>
      <c r="K94" s="7"/>
      <c r="L94" s="31"/>
      <c r="M94" s="6"/>
      <c r="N94" s="6"/>
      <c r="O94" s="6"/>
      <c r="P94" s="7"/>
      <c r="Q94" s="7"/>
      <c r="R94" s="32"/>
      <c r="S94" s="40"/>
      <c r="T94" s="13"/>
      <c r="U94" s="13"/>
      <c r="V94" s="7"/>
      <c r="W94" s="7"/>
      <c r="X94" s="31"/>
      <c r="Y94" s="6"/>
      <c r="Z94" s="7"/>
      <c r="AA94" s="7"/>
      <c r="AB94" s="7"/>
      <c r="AC94" s="7"/>
      <c r="AD94" s="1"/>
      <c r="AE94" s="6"/>
      <c r="AF94" s="6"/>
      <c r="AG94" s="6"/>
      <c r="AH94" s="7"/>
      <c r="AI94" s="7"/>
      <c r="AJ94" s="31"/>
    </row>
    <row r="95" spans="1:36" ht="17" thickBot="1" x14ac:dyDescent="0.25">
      <c r="A95" t="s">
        <v>20</v>
      </c>
      <c r="B95" s="29"/>
      <c r="C95" s="14">
        <v>43567</v>
      </c>
      <c r="D95" s="12">
        <v>0</v>
      </c>
      <c r="E95" s="35">
        <v>1020</v>
      </c>
      <c r="F95" s="30">
        <v>32</v>
      </c>
      <c r="G95" s="36">
        <v>0</v>
      </c>
      <c r="H95" s="15">
        <v>0</v>
      </c>
      <c r="I95" s="15">
        <v>0</v>
      </c>
      <c r="J95" s="15">
        <f t="shared" si="32"/>
        <v>0</v>
      </c>
      <c r="K95" s="15">
        <f t="shared" si="33"/>
        <v>0</v>
      </c>
      <c r="L95" s="31">
        <f>J95</f>
        <v>0</v>
      </c>
      <c r="M95" s="17">
        <f t="shared" si="34"/>
        <v>0</v>
      </c>
      <c r="N95" s="17">
        <f t="shared" si="35"/>
        <v>0</v>
      </c>
      <c r="O95" s="17">
        <f t="shared" si="36"/>
        <v>0</v>
      </c>
      <c r="P95" s="15">
        <f t="shared" si="52"/>
        <v>0</v>
      </c>
      <c r="Q95" s="15">
        <f t="shared" si="37"/>
        <v>0</v>
      </c>
      <c r="R95" s="32">
        <f t="shared" ref="R95" si="54">P95</f>
        <v>0</v>
      </c>
      <c r="S95" s="17">
        <v>0</v>
      </c>
      <c r="T95" s="15">
        <v>0</v>
      </c>
      <c r="U95" s="15">
        <v>0</v>
      </c>
      <c r="V95" s="15">
        <f>AVERAGE(S95:U95)</f>
        <v>0</v>
      </c>
      <c r="W95" s="15">
        <f>STDEV(S95:U95)</f>
        <v>0</v>
      </c>
      <c r="X95" s="32">
        <v>0</v>
      </c>
      <c r="Y95" s="17">
        <f t="shared" si="31"/>
        <v>0</v>
      </c>
      <c r="Z95" s="15">
        <f t="shared" si="31"/>
        <v>0</v>
      </c>
      <c r="AA95" s="15">
        <f t="shared" si="31"/>
        <v>0</v>
      </c>
      <c r="AB95" s="15">
        <f t="shared" si="39"/>
        <v>0</v>
      </c>
      <c r="AC95" s="15">
        <f t="shared" si="40"/>
        <v>0</v>
      </c>
      <c r="AD95" s="1">
        <f>AB95</f>
        <v>0</v>
      </c>
      <c r="AE95" s="17">
        <f t="shared" si="41"/>
        <v>0</v>
      </c>
      <c r="AF95" s="17">
        <f t="shared" si="42"/>
        <v>0</v>
      </c>
      <c r="AG95" s="17">
        <f t="shared" si="43"/>
        <v>0</v>
      </c>
      <c r="AH95" s="15">
        <f t="shared" si="44"/>
        <v>0</v>
      </c>
      <c r="AI95" s="15">
        <f t="shared" si="45"/>
        <v>0</v>
      </c>
      <c r="AJ95" s="31">
        <f>AH95</f>
        <v>0</v>
      </c>
    </row>
    <row r="96" spans="1:36" ht="17" thickBot="1" x14ac:dyDescent="0.25">
      <c r="B96" s="29"/>
      <c r="C96" s="14">
        <v>43570</v>
      </c>
      <c r="D96" s="12">
        <v>3</v>
      </c>
      <c r="E96" s="35">
        <v>1020</v>
      </c>
      <c r="F96" s="30">
        <v>32</v>
      </c>
      <c r="G96" s="38">
        <v>0</v>
      </c>
      <c r="H96" s="12">
        <v>0</v>
      </c>
      <c r="I96" s="12">
        <v>402</v>
      </c>
      <c r="J96" s="12">
        <f t="shared" si="32"/>
        <v>134</v>
      </c>
      <c r="K96" s="12">
        <f t="shared" si="33"/>
        <v>232.09480821422954</v>
      </c>
      <c r="L96" s="31">
        <f t="shared" si="46"/>
        <v>134</v>
      </c>
      <c r="M96" s="18">
        <f t="shared" si="34"/>
        <v>0</v>
      </c>
      <c r="N96" s="18">
        <f t="shared" si="35"/>
        <v>0</v>
      </c>
      <c r="O96" s="18">
        <f t="shared" si="36"/>
        <v>482.94810145140008</v>
      </c>
      <c r="P96" s="12">
        <f t="shared" si="52"/>
        <v>160.98270048380002</v>
      </c>
      <c r="Q96" s="12">
        <f t="shared" si="37"/>
        <v>278.83021637758458</v>
      </c>
      <c r="R96" s="32">
        <f>R95+P96</f>
        <v>160.98270048380002</v>
      </c>
      <c r="S96" s="18">
        <v>0</v>
      </c>
      <c r="T96" s="12">
        <v>0</v>
      </c>
      <c r="U96" s="12">
        <v>0</v>
      </c>
      <c r="V96" s="12">
        <f t="shared" si="53"/>
        <v>0</v>
      </c>
      <c r="W96" s="12">
        <f t="shared" si="51"/>
        <v>0</v>
      </c>
      <c r="X96" s="31">
        <f t="shared" si="47"/>
        <v>0</v>
      </c>
      <c r="Y96" s="18">
        <f t="shared" si="31"/>
        <v>0</v>
      </c>
      <c r="Z96" s="12">
        <f t="shared" si="31"/>
        <v>0</v>
      </c>
      <c r="AA96" s="12">
        <f t="shared" si="31"/>
        <v>0</v>
      </c>
      <c r="AB96" s="12">
        <f t="shared" si="39"/>
        <v>0</v>
      </c>
      <c r="AC96" s="12">
        <f t="shared" si="40"/>
        <v>0</v>
      </c>
      <c r="AD96" s="1">
        <f t="shared" si="48"/>
        <v>0</v>
      </c>
      <c r="AE96" s="18">
        <f t="shared" si="41"/>
        <v>0</v>
      </c>
      <c r="AF96" s="18">
        <f t="shared" si="42"/>
        <v>0</v>
      </c>
      <c r="AG96" s="18">
        <f t="shared" si="43"/>
        <v>0</v>
      </c>
      <c r="AH96" s="12">
        <f t="shared" si="44"/>
        <v>0</v>
      </c>
      <c r="AI96" s="12">
        <f t="shared" si="45"/>
        <v>0</v>
      </c>
      <c r="AJ96" s="31">
        <f t="shared" si="49"/>
        <v>0</v>
      </c>
    </row>
    <row r="97" spans="2:36" ht="17" thickBot="1" x14ac:dyDescent="0.25">
      <c r="B97" s="29"/>
      <c r="C97" s="14">
        <v>43574</v>
      </c>
      <c r="D97" s="12">
        <v>7</v>
      </c>
      <c r="E97" s="35">
        <v>1020</v>
      </c>
      <c r="F97" s="30">
        <v>32</v>
      </c>
      <c r="G97" s="38">
        <v>0</v>
      </c>
      <c r="H97" s="12">
        <v>0</v>
      </c>
      <c r="I97" s="12">
        <v>450</v>
      </c>
      <c r="J97" s="12">
        <f t="shared" si="32"/>
        <v>150</v>
      </c>
      <c r="K97" s="12">
        <f t="shared" si="33"/>
        <v>259.8076211353316</v>
      </c>
      <c r="L97" s="31">
        <f t="shared" si="46"/>
        <v>284</v>
      </c>
      <c r="M97" s="18">
        <f t="shared" si="34"/>
        <v>0</v>
      </c>
      <c r="N97" s="18">
        <f t="shared" si="35"/>
        <v>0</v>
      </c>
      <c r="O97" s="18">
        <f t="shared" si="36"/>
        <v>540.61354640082095</v>
      </c>
      <c r="P97" s="12">
        <f t="shared" si="52"/>
        <v>180.20451546694031</v>
      </c>
      <c r="Q97" s="12">
        <f t="shared" si="37"/>
        <v>312.12337654207221</v>
      </c>
      <c r="R97" s="32">
        <f t="shared" ref="R97:R117" si="55">R96+P97</f>
        <v>341.18721595074032</v>
      </c>
      <c r="S97" s="18">
        <v>42.1</v>
      </c>
      <c r="T97" s="12">
        <v>3.3</v>
      </c>
      <c r="U97" s="12">
        <v>39.799999999999997</v>
      </c>
      <c r="V97" s="12">
        <f t="shared" si="53"/>
        <v>28.399999999999995</v>
      </c>
      <c r="W97" s="12">
        <f t="shared" si="51"/>
        <v>21.767636527652705</v>
      </c>
      <c r="X97" s="31">
        <f t="shared" si="47"/>
        <v>28.399999999999995</v>
      </c>
      <c r="Y97" s="18">
        <f t="shared" si="31"/>
        <v>0</v>
      </c>
      <c r="Z97" s="12">
        <f t="shared" si="31"/>
        <v>0</v>
      </c>
      <c r="AA97" s="12">
        <f t="shared" si="31"/>
        <v>179.1</v>
      </c>
      <c r="AB97" s="12">
        <f t="shared" si="39"/>
        <v>59.699999999999996</v>
      </c>
      <c r="AC97" s="12">
        <f t="shared" si="40"/>
        <v>103.40343321186198</v>
      </c>
      <c r="AD97" s="1">
        <f t="shared" si="48"/>
        <v>59.699999999999996</v>
      </c>
      <c r="AE97" s="18">
        <f t="shared" si="41"/>
        <v>0</v>
      </c>
      <c r="AF97" s="18">
        <f t="shared" si="42"/>
        <v>0</v>
      </c>
      <c r="AG97" s="18">
        <f t="shared" si="43"/>
        <v>215.16419146752676</v>
      </c>
      <c r="AH97" s="12">
        <f t="shared" si="44"/>
        <v>71.721397155842254</v>
      </c>
      <c r="AI97" s="12">
        <f t="shared" si="45"/>
        <v>124.22510386374475</v>
      </c>
      <c r="AJ97" s="31">
        <f t="shared" si="49"/>
        <v>71.721397155842254</v>
      </c>
    </row>
    <row r="98" spans="2:36" ht="17" thickBot="1" x14ac:dyDescent="0.25">
      <c r="B98" s="29"/>
      <c r="C98" s="14">
        <v>43577</v>
      </c>
      <c r="D98" s="12">
        <v>10</v>
      </c>
      <c r="E98" s="35">
        <v>1020</v>
      </c>
      <c r="F98" s="30">
        <v>32</v>
      </c>
      <c r="G98" s="38">
        <v>454</v>
      </c>
      <c r="H98" s="12">
        <v>508</v>
      </c>
      <c r="I98" s="12">
        <v>590</v>
      </c>
      <c r="J98" s="12">
        <f t="shared" si="32"/>
        <v>517.33333333333337</v>
      </c>
      <c r="K98" s="12">
        <f t="shared" si="33"/>
        <v>68.478707152904931</v>
      </c>
      <c r="L98" s="31">
        <f t="shared" si="46"/>
        <v>801.33333333333337</v>
      </c>
      <c r="M98" s="18">
        <f t="shared" si="34"/>
        <v>545.41900014660609</v>
      </c>
      <c r="N98" s="18">
        <f t="shared" si="35"/>
        <v>610.29262571470463</v>
      </c>
      <c r="O98" s="18">
        <f t="shared" si="36"/>
        <v>708.8044275032986</v>
      </c>
      <c r="P98" s="12">
        <f t="shared" si="52"/>
        <v>621.50535112153648</v>
      </c>
      <c r="Q98" s="12">
        <f t="shared" si="37"/>
        <v>82.267814948611274</v>
      </c>
      <c r="R98" s="32">
        <f t="shared" si="55"/>
        <v>962.6925670722768</v>
      </c>
      <c r="S98" s="18">
        <v>0</v>
      </c>
      <c r="T98" s="12">
        <v>0</v>
      </c>
      <c r="U98" s="12">
        <v>0</v>
      </c>
      <c r="V98" s="12">
        <f t="shared" si="53"/>
        <v>0</v>
      </c>
      <c r="W98" s="12">
        <f t="shared" si="51"/>
        <v>0</v>
      </c>
      <c r="X98" s="31">
        <f t="shared" si="47"/>
        <v>28.399999999999995</v>
      </c>
      <c r="Y98" s="18">
        <f t="shared" si="31"/>
        <v>0</v>
      </c>
      <c r="Z98" s="12">
        <f t="shared" si="31"/>
        <v>0</v>
      </c>
      <c r="AA98" s="12">
        <f t="shared" si="31"/>
        <v>0</v>
      </c>
      <c r="AB98" s="12">
        <f t="shared" si="39"/>
        <v>0</v>
      </c>
      <c r="AC98" s="12">
        <f t="shared" si="40"/>
        <v>0</v>
      </c>
      <c r="AD98" s="1">
        <f t="shared" si="48"/>
        <v>59.699999999999996</v>
      </c>
      <c r="AE98" s="18">
        <f t="shared" si="41"/>
        <v>0</v>
      </c>
      <c r="AF98" s="18">
        <f t="shared" si="42"/>
        <v>0</v>
      </c>
      <c r="AG98" s="18">
        <f t="shared" si="43"/>
        <v>0</v>
      </c>
      <c r="AH98" s="12">
        <f t="shared" si="44"/>
        <v>0</v>
      </c>
      <c r="AI98" s="12">
        <f t="shared" si="45"/>
        <v>0</v>
      </c>
      <c r="AJ98" s="31">
        <f t="shared" si="49"/>
        <v>71.721397155842254</v>
      </c>
    </row>
    <row r="99" spans="2:36" ht="17" thickBot="1" x14ac:dyDescent="0.25">
      <c r="B99" s="29"/>
      <c r="C99" s="14">
        <v>43579</v>
      </c>
      <c r="D99" s="12">
        <v>12</v>
      </c>
      <c r="E99" s="35">
        <v>1020</v>
      </c>
      <c r="F99" s="30">
        <v>32</v>
      </c>
      <c r="G99" s="38">
        <v>454</v>
      </c>
      <c r="H99" s="12">
        <v>42</v>
      </c>
      <c r="I99" s="12">
        <v>514</v>
      </c>
      <c r="J99" s="12">
        <f t="shared" si="32"/>
        <v>336.66666666666669</v>
      </c>
      <c r="K99" s="12">
        <f t="shared" si="33"/>
        <v>256.94616816238641</v>
      </c>
      <c r="L99" s="31">
        <f t="shared" si="46"/>
        <v>1138</v>
      </c>
      <c r="M99" s="18">
        <f t="shared" si="34"/>
        <v>545.41900014660609</v>
      </c>
      <c r="N99" s="18">
        <f t="shared" si="35"/>
        <v>50.457264330743293</v>
      </c>
      <c r="O99" s="18">
        <f t="shared" si="36"/>
        <v>617.50080633338223</v>
      </c>
      <c r="P99" s="12">
        <f t="shared" si="52"/>
        <v>404.45902360357724</v>
      </c>
      <c r="Q99" s="12">
        <f t="shared" si="37"/>
        <v>308.68573156526526</v>
      </c>
      <c r="R99" s="32">
        <f t="shared" si="55"/>
        <v>1367.1515906758541</v>
      </c>
      <c r="S99" s="18">
        <v>0</v>
      </c>
      <c r="T99" s="12">
        <v>0</v>
      </c>
      <c r="U99" s="12">
        <v>0</v>
      </c>
      <c r="V99" s="12">
        <f t="shared" si="53"/>
        <v>0</v>
      </c>
      <c r="W99" s="12">
        <f t="shared" si="51"/>
        <v>0</v>
      </c>
      <c r="X99" s="31">
        <f t="shared" si="47"/>
        <v>28.399999999999995</v>
      </c>
      <c r="Y99" s="18">
        <f t="shared" si="31"/>
        <v>0</v>
      </c>
      <c r="Z99" s="12">
        <f t="shared" si="31"/>
        <v>0</v>
      </c>
      <c r="AA99" s="12">
        <f t="shared" si="31"/>
        <v>0</v>
      </c>
      <c r="AB99" s="12">
        <f t="shared" si="39"/>
        <v>0</v>
      </c>
      <c r="AC99" s="12">
        <f t="shared" si="40"/>
        <v>0</v>
      </c>
      <c r="AD99" s="1">
        <f t="shared" si="48"/>
        <v>59.699999999999996</v>
      </c>
      <c r="AE99" s="18">
        <f t="shared" si="41"/>
        <v>0</v>
      </c>
      <c r="AF99" s="18">
        <f t="shared" si="42"/>
        <v>0</v>
      </c>
      <c r="AG99" s="18">
        <f t="shared" si="43"/>
        <v>0</v>
      </c>
      <c r="AH99" s="12">
        <f t="shared" si="44"/>
        <v>0</v>
      </c>
      <c r="AI99" s="12">
        <f t="shared" si="45"/>
        <v>0</v>
      </c>
      <c r="AJ99" s="31">
        <f t="shared" si="49"/>
        <v>71.721397155842254</v>
      </c>
    </row>
    <row r="100" spans="2:36" ht="17" thickBot="1" x14ac:dyDescent="0.25">
      <c r="B100" s="29"/>
      <c r="C100" s="14">
        <v>43581</v>
      </c>
      <c r="D100" s="12">
        <v>14</v>
      </c>
      <c r="E100" s="35">
        <v>1020</v>
      </c>
      <c r="F100" s="30">
        <v>32</v>
      </c>
      <c r="G100" s="38">
        <v>494</v>
      </c>
      <c r="H100" s="12">
        <v>0</v>
      </c>
      <c r="I100" s="12">
        <v>630</v>
      </c>
      <c r="J100" s="12">
        <f t="shared" si="32"/>
        <v>374.66666666666669</v>
      </c>
      <c r="K100" s="12">
        <f t="shared" si="33"/>
        <v>331.51973294712542</v>
      </c>
      <c r="L100" s="31">
        <f t="shared" si="46"/>
        <v>1512.6666666666667</v>
      </c>
      <c r="M100" s="18">
        <f t="shared" si="34"/>
        <v>593.47353760445674</v>
      </c>
      <c r="N100" s="18">
        <f t="shared" si="35"/>
        <v>0</v>
      </c>
      <c r="O100" s="18">
        <f t="shared" si="36"/>
        <v>756.85896496114947</v>
      </c>
      <c r="P100" s="12">
        <f t="shared" si="52"/>
        <v>450.11083418853542</v>
      </c>
      <c r="Q100" s="12">
        <f t="shared" si="37"/>
        <v>398.27568562310785</v>
      </c>
      <c r="R100" s="32">
        <f t="shared" si="55"/>
        <v>1817.2624248643895</v>
      </c>
      <c r="S100" s="18">
        <v>50.5</v>
      </c>
      <c r="T100" s="12">
        <v>5.7</v>
      </c>
      <c r="U100" s="12">
        <v>54.2</v>
      </c>
      <c r="V100" s="12">
        <f t="shared" si="53"/>
        <v>36.800000000000004</v>
      </c>
      <c r="W100" s="12">
        <f t="shared" si="51"/>
        <v>26.996851668296429</v>
      </c>
      <c r="X100" s="31">
        <f t="shared" si="47"/>
        <v>65.2</v>
      </c>
      <c r="Y100" s="18">
        <f t="shared" si="31"/>
        <v>249.47</v>
      </c>
      <c r="Z100" s="12">
        <f t="shared" si="31"/>
        <v>0</v>
      </c>
      <c r="AA100" s="12">
        <f t="shared" si="31"/>
        <v>341.46</v>
      </c>
      <c r="AB100" s="12">
        <f t="shared" si="39"/>
        <v>196.97666666666666</v>
      </c>
      <c r="AC100" s="12">
        <f t="shared" si="40"/>
        <v>176.6787916908346</v>
      </c>
      <c r="AD100" s="1">
        <f t="shared" si="48"/>
        <v>256.67666666666668</v>
      </c>
      <c r="AE100" s="18">
        <f t="shared" si="41"/>
        <v>299.70413649025073</v>
      </c>
      <c r="AF100" s="18">
        <f t="shared" si="42"/>
        <v>0</v>
      </c>
      <c r="AG100" s="18">
        <f t="shared" si="43"/>
        <v>410.21755900894294</v>
      </c>
      <c r="AH100" s="12">
        <f t="shared" si="44"/>
        <v>236.64056516639789</v>
      </c>
      <c r="AI100" s="12">
        <f t="shared" si="45"/>
        <v>212.25544033287554</v>
      </c>
      <c r="AJ100" s="31">
        <f t="shared" si="49"/>
        <v>308.36196232224017</v>
      </c>
    </row>
    <row r="101" spans="2:36" ht="17" thickBot="1" x14ac:dyDescent="0.25">
      <c r="B101" s="29"/>
      <c r="C101" s="14">
        <v>43584</v>
      </c>
      <c r="D101" s="12">
        <v>17</v>
      </c>
      <c r="E101" s="35">
        <v>1020</v>
      </c>
      <c r="F101" s="30">
        <v>32</v>
      </c>
      <c r="G101" s="38">
        <v>370</v>
      </c>
      <c r="H101" s="12">
        <v>0</v>
      </c>
      <c r="I101" s="12">
        <v>476</v>
      </c>
      <c r="J101" s="12">
        <f t="shared" si="32"/>
        <v>282</v>
      </c>
      <c r="K101" s="12">
        <f t="shared" si="33"/>
        <v>249.90398156091871</v>
      </c>
      <c r="L101" s="31">
        <f t="shared" si="46"/>
        <v>1794.6666666666667</v>
      </c>
      <c r="M101" s="18">
        <f t="shared" si="34"/>
        <v>444.5044714851195</v>
      </c>
      <c r="N101" s="18">
        <f t="shared" si="35"/>
        <v>0</v>
      </c>
      <c r="O101" s="18">
        <f t="shared" si="36"/>
        <v>571.84899574842404</v>
      </c>
      <c r="P101" s="12">
        <f t="shared" si="52"/>
        <v>338.78448907784787</v>
      </c>
      <c r="Q101" s="12">
        <f t="shared" si="37"/>
        <v>300.22550606963034</v>
      </c>
      <c r="R101" s="32">
        <f t="shared" si="55"/>
        <v>2156.0469139422376</v>
      </c>
      <c r="S101" s="18">
        <v>52.7</v>
      </c>
      <c r="T101" s="12">
        <v>32.700000000000003</v>
      </c>
      <c r="U101" s="12">
        <v>10.199999999999999</v>
      </c>
      <c r="V101" s="12">
        <f t="shared" si="53"/>
        <v>31.866666666666671</v>
      </c>
      <c r="W101" s="12">
        <f t="shared" si="51"/>
        <v>21.262251370288453</v>
      </c>
      <c r="X101" s="31">
        <f t="shared" si="47"/>
        <v>97.066666666666677</v>
      </c>
      <c r="Y101" s="18">
        <f t="shared" si="31"/>
        <v>194.99</v>
      </c>
      <c r="Z101" s="12">
        <f t="shared" si="31"/>
        <v>0</v>
      </c>
      <c r="AA101" s="12">
        <f t="shared" si="31"/>
        <v>48.552</v>
      </c>
      <c r="AB101" s="12">
        <f t="shared" si="39"/>
        <v>81.180666666666667</v>
      </c>
      <c r="AC101" s="12">
        <f t="shared" si="40"/>
        <v>101.50737629026442</v>
      </c>
      <c r="AD101" s="1">
        <f t="shared" si="48"/>
        <v>337.85733333333337</v>
      </c>
      <c r="AE101" s="18">
        <f t="shared" si="41"/>
        <v>234.25385647265799</v>
      </c>
      <c r="AF101" s="18">
        <f t="shared" si="42"/>
        <v>0</v>
      </c>
      <c r="AG101" s="18">
        <f t="shared" si="43"/>
        <v>58.328597566339248</v>
      </c>
      <c r="AH101" s="12">
        <f t="shared" si="44"/>
        <v>97.527484679665747</v>
      </c>
      <c r="AI101" s="12">
        <f t="shared" si="45"/>
        <v>121.94725040471658</v>
      </c>
      <c r="AJ101" s="31">
        <f t="shared" si="49"/>
        <v>405.88944700190592</v>
      </c>
    </row>
    <row r="102" spans="2:36" ht="17" thickBot="1" x14ac:dyDescent="0.25">
      <c r="B102" s="29"/>
      <c r="C102" s="14">
        <v>43587</v>
      </c>
      <c r="D102" s="12">
        <v>20</v>
      </c>
      <c r="E102" s="35">
        <v>1020</v>
      </c>
      <c r="F102" s="30">
        <v>32</v>
      </c>
      <c r="G102" s="38">
        <v>426</v>
      </c>
      <c r="H102" s="12">
        <v>0</v>
      </c>
      <c r="I102" s="12">
        <v>582</v>
      </c>
      <c r="J102" s="12">
        <f t="shared" si="32"/>
        <v>336</v>
      </c>
      <c r="K102" s="12">
        <f t="shared" si="33"/>
        <v>301.2573650551966</v>
      </c>
      <c r="L102" s="31">
        <f t="shared" si="46"/>
        <v>2130.666666666667</v>
      </c>
      <c r="M102" s="18">
        <f t="shared" si="34"/>
        <v>511.78082392611054</v>
      </c>
      <c r="N102" s="18">
        <f t="shared" si="35"/>
        <v>0</v>
      </c>
      <c r="O102" s="18">
        <f t="shared" si="36"/>
        <v>699.19352001172854</v>
      </c>
      <c r="P102" s="12">
        <f t="shared" si="52"/>
        <v>403.65811464594634</v>
      </c>
      <c r="Q102" s="12">
        <f t="shared" si="37"/>
        <v>361.91958333745924</v>
      </c>
      <c r="R102" s="32">
        <f t="shared" si="55"/>
        <v>2559.7050285881837</v>
      </c>
      <c r="S102" s="18">
        <v>55.5</v>
      </c>
      <c r="T102" s="12">
        <v>45.7</v>
      </c>
      <c r="U102" s="12">
        <v>2.2999999999999998</v>
      </c>
      <c r="V102" s="12">
        <f t="shared" si="53"/>
        <v>34.5</v>
      </c>
      <c r="W102" s="12">
        <f t="shared" si="51"/>
        <v>28.313247782619356</v>
      </c>
      <c r="X102" s="31">
        <f t="shared" si="47"/>
        <v>131.56666666666666</v>
      </c>
      <c r="Y102" s="18">
        <f t="shared" si="31"/>
        <v>236.43</v>
      </c>
      <c r="Z102" s="12">
        <f t="shared" si="31"/>
        <v>0</v>
      </c>
      <c r="AA102" s="12">
        <f t="shared" si="31"/>
        <v>13.385999999999999</v>
      </c>
      <c r="AB102" s="12">
        <f t="shared" si="39"/>
        <v>83.272000000000006</v>
      </c>
      <c r="AC102" s="12">
        <f t="shared" si="40"/>
        <v>132.80747709372392</v>
      </c>
      <c r="AD102" s="1">
        <f t="shared" si="48"/>
        <v>421.12933333333336</v>
      </c>
      <c r="AE102" s="18">
        <f t="shared" si="41"/>
        <v>284.03835727899133</v>
      </c>
      <c r="AF102" s="18">
        <f t="shared" si="42"/>
        <v>0</v>
      </c>
      <c r="AG102" s="18">
        <f t="shared" si="43"/>
        <v>16.081450960269756</v>
      </c>
      <c r="AH102" s="12">
        <f t="shared" si="44"/>
        <v>100.0399360797537</v>
      </c>
      <c r="AI102" s="12">
        <f t="shared" si="45"/>
        <v>159.55004706707524</v>
      </c>
      <c r="AJ102" s="31">
        <f t="shared" si="49"/>
        <v>505.92938308165964</v>
      </c>
    </row>
    <row r="103" spans="2:36" ht="17" thickBot="1" x14ac:dyDescent="0.25">
      <c r="B103" s="29"/>
      <c r="C103" s="14">
        <v>43589</v>
      </c>
      <c r="D103" s="12">
        <v>22</v>
      </c>
      <c r="E103" s="35">
        <v>1020</v>
      </c>
      <c r="F103" s="30">
        <v>32</v>
      </c>
      <c r="G103" s="38">
        <v>410</v>
      </c>
      <c r="H103" s="12">
        <v>0</v>
      </c>
      <c r="I103" s="12">
        <v>550</v>
      </c>
      <c r="J103" s="12">
        <f t="shared" si="32"/>
        <v>320</v>
      </c>
      <c r="K103" s="12">
        <f t="shared" si="33"/>
        <v>285.83211855912901</v>
      </c>
      <c r="L103" s="31">
        <f t="shared" si="46"/>
        <v>2450.666666666667</v>
      </c>
      <c r="M103" s="18">
        <f t="shared" si="34"/>
        <v>492.55900894297025</v>
      </c>
      <c r="N103" s="18">
        <f t="shared" si="35"/>
        <v>0</v>
      </c>
      <c r="O103" s="18">
        <f t="shared" si="36"/>
        <v>660.74989004544796</v>
      </c>
      <c r="P103" s="12">
        <f t="shared" si="52"/>
        <v>384.43629966280605</v>
      </c>
      <c r="Q103" s="12">
        <f t="shared" si="37"/>
        <v>343.3882561989127</v>
      </c>
      <c r="R103" s="32">
        <f t="shared" si="55"/>
        <v>2944.1413282509898</v>
      </c>
      <c r="S103" s="18">
        <v>59.2</v>
      </c>
      <c r="T103" s="12">
        <v>7.2</v>
      </c>
      <c r="U103" s="12">
        <v>61</v>
      </c>
      <c r="V103" s="12">
        <f t="shared" si="53"/>
        <v>42.466666666666669</v>
      </c>
      <c r="W103" s="12">
        <f t="shared" si="51"/>
        <v>30.555086865092253</v>
      </c>
      <c r="X103" s="31">
        <f t="shared" si="47"/>
        <v>174.03333333333333</v>
      </c>
      <c r="Y103" s="18">
        <f t="shared" si="31"/>
        <v>242.72</v>
      </c>
      <c r="Z103" s="12">
        <f t="shared" si="31"/>
        <v>0</v>
      </c>
      <c r="AA103" s="12">
        <f t="shared" si="31"/>
        <v>335.5</v>
      </c>
      <c r="AB103" s="12">
        <f t="shared" si="39"/>
        <v>192.74</v>
      </c>
      <c r="AC103" s="12">
        <f t="shared" si="40"/>
        <v>173.24422876390423</v>
      </c>
      <c r="AD103" s="1">
        <f t="shared" si="48"/>
        <v>613.86933333333332</v>
      </c>
      <c r="AE103" s="18">
        <f t="shared" si="41"/>
        <v>291.59493329423839</v>
      </c>
      <c r="AF103" s="18">
        <f t="shared" si="42"/>
        <v>0</v>
      </c>
      <c r="AG103" s="18">
        <f t="shared" si="43"/>
        <v>403.0574329277232</v>
      </c>
      <c r="AH103" s="12">
        <f t="shared" si="44"/>
        <v>231.55078874065384</v>
      </c>
      <c r="AI103" s="12">
        <f t="shared" si="45"/>
        <v>208.12928201228763</v>
      </c>
      <c r="AJ103" s="31">
        <f t="shared" si="49"/>
        <v>737.48017182231342</v>
      </c>
    </row>
    <row r="104" spans="2:36" ht="17" thickBot="1" x14ac:dyDescent="0.25">
      <c r="B104" s="29"/>
      <c r="C104" s="14">
        <v>43591</v>
      </c>
      <c r="D104" s="12">
        <v>24</v>
      </c>
      <c r="E104" s="35">
        <v>1020</v>
      </c>
      <c r="F104" s="30">
        <v>32</v>
      </c>
      <c r="G104" s="38">
        <v>528</v>
      </c>
      <c r="H104" s="12">
        <v>0</v>
      </c>
      <c r="I104" s="12">
        <v>610</v>
      </c>
      <c r="J104" s="12">
        <f t="shared" si="32"/>
        <v>379.33333333333331</v>
      </c>
      <c r="K104" s="12">
        <f t="shared" si="33"/>
        <v>331.06092087912361</v>
      </c>
      <c r="L104" s="31">
        <f t="shared" si="46"/>
        <v>2830.0000000000005</v>
      </c>
      <c r="M104" s="18">
        <f t="shared" si="34"/>
        <v>634.31989444363001</v>
      </c>
      <c r="N104" s="18">
        <f t="shared" si="35"/>
        <v>0</v>
      </c>
      <c r="O104" s="18">
        <f t="shared" si="36"/>
        <v>732.83169623222409</v>
      </c>
      <c r="P104" s="12">
        <f t="shared" si="52"/>
        <v>455.71719689195135</v>
      </c>
      <c r="Q104" s="12">
        <f t="shared" si="37"/>
        <v>397.72448558041032</v>
      </c>
      <c r="R104" s="32">
        <f t="shared" si="55"/>
        <v>3399.8585251429413</v>
      </c>
      <c r="S104" s="18">
        <v>59.5</v>
      </c>
      <c r="T104" s="12">
        <v>26.8</v>
      </c>
      <c r="U104" s="12">
        <v>58.1</v>
      </c>
      <c r="V104" s="12">
        <f t="shared" si="53"/>
        <v>48.133333333333333</v>
      </c>
      <c r="W104" s="12">
        <f t="shared" si="51"/>
        <v>18.488464872274637</v>
      </c>
      <c r="X104" s="31">
        <f t="shared" si="47"/>
        <v>222.16666666666666</v>
      </c>
      <c r="Y104" s="18">
        <f t="shared" si="31"/>
        <v>314.16000000000003</v>
      </c>
      <c r="Z104" s="12">
        <f t="shared" si="31"/>
        <v>0</v>
      </c>
      <c r="AA104" s="12">
        <f t="shared" si="31"/>
        <v>354.41</v>
      </c>
      <c r="AB104" s="12">
        <f t="shared" si="39"/>
        <v>222.85666666666668</v>
      </c>
      <c r="AC104" s="12">
        <f t="shared" si="40"/>
        <v>194.04596371306809</v>
      </c>
      <c r="AD104" s="1">
        <f t="shared" si="48"/>
        <v>836.726</v>
      </c>
      <c r="AE104" s="18">
        <f t="shared" si="41"/>
        <v>377.42033719395988</v>
      </c>
      <c r="AF104" s="18">
        <f t="shared" si="42"/>
        <v>0</v>
      </c>
      <c r="AG104" s="18">
        <f t="shared" si="43"/>
        <v>425.77521551092218</v>
      </c>
      <c r="AH104" s="12">
        <f t="shared" si="44"/>
        <v>267.73185090162735</v>
      </c>
      <c r="AI104" s="12">
        <f t="shared" si="45"/>
        <v>233.11972579485945</v>
      </c>
      <c r="AJ104" s="31">
        <f t="shared" si="49"/>
        <v>1005.2120227239408</v>
      </c>
    </row>
    <row r="105" spans="2:36" ht="17" thickBot="1" x14ac:dyDescent="0.25">
      <c r="B105" s="29"/>
      <c r="C105" s="14">
        <v>43426</v>
      </c>
      <c r="D105" s="12">
        <v>26</v>
      </c>
      <c r="E105" s="35">
        <v>1020</v>
      </c>
      <c r="F105" s="30">
        <v>32</v>
      </c>
      <c r="G105" s="38">
        <v>0</v>
      </c>
      <c r="H105" s="12">
        <v>0</v>
      </c>
      <c r="I105" s="12">
        <v>0</v>
      </c>
      <c r="J105" s="12">
        <f t="shared" si="32"/>
        <v>0</v>
      </c>
      <c r="K105" s="12">
        <f t="shared" si="33"/>
        <v>0</v>
      </c>
      <c r="L105" s="31">
        <f t="shared" si="46"/>
        <v>2830.0000000000005</v>
      </c>
      <c r="M105" s="18">
        <f t="shared" si="34"/>
        <v>0</v>
      </c>
      <c r="N105" s="18">
        <f t="shared" si="35"/>
        <v>0</v>
      </c>
      <c r="O105" s="18">
        <f t="shared" si="36"/>
        <v>0</v>
      </c>
      <c r="P105" s="12">
        <f t="shared" si="52"/>
        <v>0</v>
      </c>
      <c r="Q105" s="12">
        <f t="shared" si="37"/>
        <v>0</v>
      </c>
      <c r="R105" s="32">
        <f t="shared" si="55"/>
        <v>3399.8585251429413</v>
      </c>
      <c r="S105" s="38">
        <v>0</v>
      </c>
      <c r="T105" s="12">
        <v>0</v>
      </c>
      <c r="U105" s="12">
        <v>0</v>
      </c>
      <c r="V105" s="12">
        <f t="shared" si="53"/>
        <v>0</v>
      </c>
      <c r="W105" s="12">
        <f t="shared" si="51"/>
        <v>0</v>
      </c>
      <c r="X105" s="31">
        <f t="shared" si="47"/>
        <v>222.16666666666666</v>
      </c>
      <c r="Y105" s="18">
        <f t="shared" si="31"/>
        <v>0</v>
      </c>
      <c r="Z105" s="12">
        <f t="shared" si="31"/>
        <v>0</v>
      </c>
      <c r="AA105" s="12">
        <f t="shared" si="31"/>
        <v>0</v>
      </c>
      <c r="AB105" s="12">
        <f t="shared" si="39"/>
        <v>0</v>
      </c>
      <c r="AC105" s="12">
        <f t="shared" si="40"/>
        <v>0</v>
      </c>
      <c r="AD105" s="1">
        <f t="shared" si="48"/>
        <v>836.726</v>
      </c>
      <c r="AE105" s="18">
        <f t="shared" si="41"/>
        <v>0</v>
      </c>
      <c r="AF105" s="18">
        <f t="shared" si="42"/>
        <v>0</v>
      </c>
      <c r="AG105" s="18">
        <f t="shared" si="43"/>
        <v>0</v>
      </c>
      <c r="AH105" s="12">
        <f t="shared" si="44"/>
        <v>0</v>
      </c>
      <c r="AI105" s="12">
        <f t="shared" si="45"/>
        <v>0</v>
      </c>
      <c r="AJ105" s="31">
        <f t="shared" si="49"/>
        <v>1005.2120227239408</v>
      </c>
    </row>
    <row r="106" spans="2:36" ht="17" thickBot="1" x14ac:dyDescent="0.25">
      <c r="B106" s="29"/>
      <c r="C106" s="14">
        <v>43428</v>
      </c>
      <c r="D106" s="12">
        <v>28</v>
      </c>
      <c r="E106" s="35">
        <v>1020</v>
      </c>
      <c r="F106" s="30">
        <v>32</v>
      </c>
      <c r="G106" s="38">
        <v>0</v>
      </c>
      <c r="H106" s="12">
        <v>0</v>
      </c>
      <c r="I106" s="12">
        <v>0</v>
      </c>
      <c r="J106" s="12">
        <f t="shared" si="32"/>
        <v>0</v>
      </c>
      <c r="K106" s="12">
        <f t="shared" si="33"/>
        <v>0</v>
      </c>
      <c r="L106" s="31">
        <f t="shared" si="46"/>
        <v>2830.0000000000005</v>
      </c>
      <c r="M106" s="18">
        <f t="shared" si="34"/>
        <v>0</v>
      </c>
      <c r="N106" s="18">
        <f t="shared" si="35"/>
        <v>0</v>
      </c>
      <c r="O106" s="18">
        <f t="shared" si="36"/>
        <v>0</v>
      </c>
      <c r="P106" s="12">
        <f t="shared" si="52"/>
        <v>0</v>
      </c>
      <c r="Q106" s="12">
        <f t="shared" si="37"/>
        <v>0</v>
      </c>
      <c r="R106" s="32">
        <f t="shared" si="55"/>
        <v>3399.8585251429413</v>
      </c>
      <c r="S106" s="38">
        <v>0</v>
      </c>
      <c r="T106" s="12">
        <v>0</v>
      </c>
      <c r="U106" s="12">
        <v>0</v>
      </c>
      <c r="V106" s="12">
        <f t="shared" si="53"/>
        <v>0</v>
      </c>
      <c r="W106" s="12">
        <f t="shared" si="51"/>
        <v>0</v>
      </c>
      <c r="X106" s="31">
        <f t="shared" si="47"/>
        <v>222.16666666666666</v>
      </c>
      <c r="Y106" s="18">
        <f t="shared" si="31"/>
        <v>0</v>
      </c>
      <c r="Z106" s="12">
        <f t="shared" si="31"/>
        <v>0</v>
      </c>
      <c r="AA106" s="12">
        <f t="shared" si="31"/>
        <v>0</v>
      </c>
      <c r="AB106" s="12">
        <f t="shared" si="39"/>
        <v>0</v>
      </c>
      <c r="AC106" s="12">
        <f t="shared" si="40"/>
        <v>0</v>
      </c>
      <c r="AD106" s="1">
        <f t="shared" si="48"/>
        <v>836.726</v>
      </c>
      <c r="AE106" s="18">
        <f t="shared" si="41"/>
        <v>0</v>
      </c>
      <c r="AF106" s="18">
        <f t="shared" si="42"/>
        <v>0</v>
      </c>
      <c r="AG106" s="18">
        <f t="shared" si="43"/>
        <v>0</v>
      </c>
      <c r="AH106" s="12">
        <f t="shared" si="44"/>
        <v>0</v>
      </c>
      <c r="AI106" s="12">
        <f t="shared" si="45"/>
        <v>0</v>
      </c>
      <c r="AJ106" s="31">
        <f t="shared" si="49"/>
        <v>1005.2120227239408</v>
      </c>
    </row>
    <row r="107" spans="2:36" ht="17" thickBot="1" x14ac:dyDescent="0.25">
      <c r="B107" s="29"/>
      <c r="C107" s="14">
        <v>43430</v>
      </c>
      <c r="D107" s="12">
        <v>31</v>
      </c>
      <c r="E107" s="35">
        <v>1020</v>
      </c>
      <c r="F107" s="30">
        <v>32</v>
      </c>
      <c r="G107" s="38">
        <v>0</v>
      </c>
      <c r="H107" s="12">
        <v>0</v>
      </c>
      <c r="I107" s="12">
        <v>0</v>
      </c>
      <c r="J107" s="12">
        <f t="shared" si="32"/>
        <v>0</v>
      </c>
      <c r="K107" s="12">
        <f t="shared" si="33"/>
        <v>0</v>
      </c>
      <c r="L107" s="31">
        <f t="shared" si="46"/>
        <v>2830.0000000000005</v>
      </c>
      <c r="M107" s="18">
        <f t="shared" si="34"/>
        <v>0</v>
      </c>
      <c r="N107" s="18">
        <f t="shared" si="35"/>
        <v>0</v>
      </c>
      <c r="O107" s="18">
        <f t="shared" si="36"/>
        <v>0</v>
      </c>
      <c r="P107" s="12">
        <f t="shared" si="52"/>
        <v>0</v>
      </c>
      <c r="Q107" s="12">
        <f t="shared" si="37"/>
        <v>0</v>
      </c>
      <c r="R107" s="32">
        <f t="shared" si="55"/>
        <v>3399.8585251429413</v>
      </c>
      <c r="S107" s="38">
        <v>0</v>
      </c>
      <c r="T107" s="12">
        <v>0</v>
      </c>
      <c r="U107" s="12">
        <v>0</v>
      </c>
      <c r="V107" s="12">
        <f t="shared" si="53"/>
        <v>0</v>
      </c>
      <c r="W107" s="12">
        <f t="shared" si="51"/>
        <v>0</v>
      </c>
      <c r="X107" s="31">
        <f t="shared" si="47"/>
        <v>222.16666666666666</v>
      </c>
      <c r="Y107" s="18">
        <f t="shared" si="31"/>
        <v>0</v>
      </c>
      <c r="Z107" s="12">
        <f t="shared" si="31"/>
        <v>0</v>
      </c>
      <c r="AA107" s="12">
        <f t="shared" si="31"/>
        <v>0</v>
      </c>
      <c r="AB107" s="12">
        <f t="shared" si="39"/>
        <v>0</v>
      </c>
      <c r="AC107" s="12">
        <f t="shared" si="40"/>
        <v>0</v>
      </c>
      <c r="AD107" s="1">
        <f t="shared" si="48"/>
        <v>836.726</v>
      </c>
      <c r="AE107" s="18">
        <f t="shared" si="41"/>
        <v>0</v>
      </c>
      <c r="AF107" s="18">
        <f t="shared" si="42"/>
        <v>0</v>
      </c>
      <c r="AG107" s="18">
        <f t="shared" si="43"/>
        <v>0</v>
      </c>
      <c r="AH107" s="12">
        <f t="shared" si="44"/>
        <v>0</v>
      </c>
      <c r="AI107" s="12">
        <f t="shared" si="45"/>
        <v>0</v>
      </c>
      <c r="AJ107" s="31">
        <f t="shared" si="49"/>
        <v>1005.2120227239408</v>
      </c>
    </row>
    <row r="108" spans="2:36" ht="17" thickBot="1" x14ac:dyDescent="0.25">
      <c r="B108" s="29"/>
      <c r="C108" s="14">
        <v>43432</v>
      </c>
      <c r="D108" s="12">
        <v>33</v>
      </c>
      <c r="E108" s="35">
        <v>1020</v>
      </c>
      <c r="F108" s="30">
        <v>32</v>
      </c>
      <c r="G108" s="38">
        <v>0</v>
      </c>
      <c r="H108" s="12">
        <v>0</v>
      </c>
      <c r="I108" s="12">
        <v>0</v>
      </c>
      <c r="J108" s="12">
        <f t="shared" si="32"/>
        <v>0</v>
      </c>
      <c r="K108" s="12">
        <f t="shared" si="33"/>
        <v>0</v>
      </c>
      <c r="L108" s="31">
        <f t="shared" si="46"/>
        <v>2830.0000000000005</v>
      </c>
      <c r="M108" s="18">
        <f t="shared" si="34"/>
        <v>0</v>
      </c>
      <c r="N108" s="18">
        <f t="shared" si="35"/>
        <v>0</v>
      </c>
      <c r="O108" s="18">
        <f t="shared" si="36"/>
        <v>0</v>
      </c>
      <c r="P108" s="12">
        <f t="shared" si="52"/>
        <v>0</v>
      </c>
      <c r="Q108" s="12">
        <f t="shared" si="37"/>
        <v>0</v>
      </c>
      <c r="R108" s="32">
        <f t="shared" si="55"/>
        <v>3399.8585251429413</v>
      </c>
      <c r="S108" s="38">
        <v>0</v>
      </c>
      <c r="T108" s="12">
        <v>0</v>
      </c>
      <c r="U108" s="12">
        <v>0</v>
      </c>
      <c r="V108" s="12">
        <f t="shared" si="53"/>
        <v>0</v>
      </c>
      <c r="W108" s="12">
        <f t="shared" si="51"/>
        <v>0</v>
      </c>
      <c r="X108" s="31">
        <f t="shared" si="47"/>
        <v>222.16666666666666</v>
      </c>
      <c r="Y108" s="18">
        <f t="shared" si="31"/>
        <v>0</v>
      </c>
      <c r="Z108" s="12">
        <f t="shared" si="31"/>
        <v>0</v>
      </c>
      <c r="AA108" s="12">
        <f t="shared" si="31"/>
        <v>0</v>
      </c>
      <c r="AB108" s="12">
        <f t="shared" si="39"/>
        <v>0</v>
      </c>
      <c r="AC108" s="12">
        <f t="shared" si="40"/>
        <v>0</v>
      </c>
      <c r="AD108" s="1">
        <f t="shared" si="48"/>
        <v>836.726</v>
      </c>
      <c r="AE108" s="18">
        <f t="shared" si="41"/>
        <v>0</v>
      </c>
      <c r="AF108" s="18">
        <f t="shared" si="42"/>
        <v>0</v>
      </c>
      <c r="AG108" s="18">
        <f t="shared" si="43"/>
        <v>0</v>
      </c>
      <c r="AH108" s="12">
        <f t="shared" si="44"/>
        <v>0</v>
      </c>
      <c r="AI108" s="12">
        <f t="shared" si="45"/>
        <v>0</v>
      </c>
      <c r="AJ108" s="31">
        <f t="shared" si="49"/>
        <v>1005.2120227239408</v>
      </c>
    </row>
    <row r="109" spans="2:36" ht="17" thickBot="1" x14ac:dyDescent="0.25">
      <c r="B109" s="29"/>
      <c r="C109" s="14">
        <v>43434</v>
      </c>
      <c r="D109" s="12">
        <v>28</v>
      </c>
      <c r="E109" s="35">
        <v>1020</v>
      </c>
      <c r="F109" s="30">
        <v>32</v>
      </c>
      <c r="G109" s="38">
        <v>0</v>
      </c>
      <c r="H109" s="12">
        <v>0</v>
      </c>
      <c r="I109" s="12">
        <v>0</v>
      </c>
      <c r="J109" s="12">
        <f t="shared" si="32"/>
        <v>0</v>
      </c>
      <c r="K109" s="12">
        <f t="shared" si="33"/>
        <v>0</v>
      </c>
      <c r="L109" s="31">
        <f t="shared" si="46"/>
        <v>2830.0000000000005</v>
      </c>
      <c r="M109" s="18">
        <f t="shared" si="34"/>
        <v>0</v>
      </c>
      <c r="N109" s="18">
        <f t="shared" si="35"/>
        <v>0</v>
      </c>
      <c r="O109" s="18">
        <f t="shared" si="36"/>
        <v>0</v>
      </c>
      <c r="P109" s="12">
        <f t="shared" si="52"/>
        <v>0</v>
      </c>
      <c r="Q109" s="12">
        <f t="shared" si="37"/>
        <v>0</v>
      </c>
      <c r="R109" s="32">
        <f t="shared" si="55"/>
        <v>3399.8585251429413</v>
      </c>
      <c r="S109" s="38">
        <v>0</v>
      </c>
      <c r="T109" s="12">
        <v>0</v>
      </c>
      <c r="U109" s="12">
        <v>0</v>
      </c>
      <c r="V109" s="12">
        <f t="shared" si="53"/>
        <v>0</v>
      </c>
      <c r="W109" s="12">
        <f t="shared" si="51"/>
        <v>0</v>
      </c>
      <c r="X109" s="31">
        <f t="shared" si="47"/>
        <v>222.16666666666666</v>
      </c>
      <c r="Y109" s="18">
        <f t="shared" si="31"/>
        <v>0</v>
      </c>
      <c r="Z109" s="12">
        <f t="shared" si="31"/>
        <v>0</v>
      </c>
      <c r="AA109" s="12">
        <f t="shared" si="31"/>
        <v>0</v>
      </c>
      <c r="AB109" s="12">
        <f t="shared" si="39"/>
        <v>0</v>
      </c>
      <c r="AC109" s="12">
        <f t="shared" si="40"/>
        <v>0</v>
      </c>
      <c r="AD109" s="1">
        <f t="shared" si="48"/>
        <v>836.726</v>
      </c>
      <c r="AE109" s="18">
        <f t="shared" si="41"/>
        <v>0</v>
      </c>
      <c r="AF109" s="18">
        <f t="shared" si="42"/>
        <v>0</v>
      </c>
      <c r="AG109" s="18">
        <f t="shared" si="43"/>
        <v>0</v>
      </c>
      <c r="AH109" s="12">
        <f t="shared" si="44"/>
        <v>0</v>
      </c>
      <c r="AI109" s="12">
        <f t="shared" si="45"/>
        <v>0</v>
      </c>
      <c r="AJ109" s="31">
        <f t="shared" si="49"/>
        <v>1005.2120227239408</v>
      </c>
    </row>
    <row r="110" spans="2:36" ht="17" thickBot="1" x14ac:dyDescent="0.25">
      <c r="B110" s="29"/>
      <c r="C110" s="14">
        <v>43436</v>
      </c>
      <c r="D110" s="12">
        <v>30</v>
      </c>
      <c r="E110" s="35">
        <v>1020</v>
      </c>
      <c r="F110" s="30">
        <v>32</v>
      </c>
      <c r="G110" s="38">
        <v>0</v>
      </c>
      <c r="H110" s="12">
        <v>0</v>
      </c>
      <c r="I110" s="12">
        <v>0</v>
      </c>
      <c r="J110" s="12">
        <f t="shared" si="32"/>
        <v>0</v>
      </c>
      <c r="K110" s="12">
        <f t="shared" si="33"/>
        <v>0</v>
      </c>
      <c r="L110" s="31">
        <f t="shared" si="46"/>
        <v>2830.0000000000005</v>
      </c>
      <c r="M110" s="18">
        <f t="shared" si="34"/>
        <v>0</v>
      </c>
      <c r="N110" s="18">
        <f t="shared" si="35"/>
        <v>0</v>
      </c>
      <c r="O110" s="18">
        <f t="shared" si="36"/>
        <v>0</v>
      </c>
      <c r="P110" s="12">
        <f t="shared" si="52"/>
        <v>0</v>
      </c>
      <c r="Q110" s="12">
        <f t="shared" si="37"/>
        <v>0</v>
      </c>
      <c r="R110" s="32">
        <f t="shared" si="55"/>
        <v>3399.8585251429413</v>
      </c>
      <c r="S110" s="38">
        <v>0</v>
      </c>
      <c r="T110" s="12">
        <v>0</v>
      </c>
      <c r="U110" s="12">
        <v>0</v>
      </c>
      <c r="V110" s="12">
        <f t="shared" si="53"/>
        <v>0</v>
      </c>
      <c r="W110" s="12">
        <f t="shared" si="51"/>
        <v>0</v>
      </c>
      <c r="X110" s="31">
        <f t="shared" si="47"/>
        <v>222.16666666666666</v>
      </c>
      <c r="Y110" s="18">
        <f t="shared" si="31"/>
        <v>0</v>
      </c>
      <c r="Z110" s="12">
        <f t="shared" si="31"/>
        <v>0</v>
      </c>
      <c r="AA110" s="12">
        <f t="shared" si="31"/>
        <v>0</v>
      </c>
      <c r="AB110" s="12">
        <f t="shared" si="39"/>
        <v>0</v>
      </c>
      <c r="AC110" s="12">
        <f t="shared" si="40"/>
        <v>0</v>
      </c>
      <c r="AD110" s="1">
        <f t="shared" si="48"/>
        <v>836.726</v>
      </c>
      <c r="AE110" s="18">
        <f t="shared" si="41"/>
        <v>0</v>
      </c>
      <c r="AF110" s="18">
        <f t="shared" si="42"/>
        <v>0</v>
      </c>
      <c r="AG110" s="18">
        <f t="shared" si="43"/>
        <v>0</v>
      </c>
      <c r="AH110" s="12">
        <f t="shared" si="44"/>
        <v>0</v>
      </c>
      <c r="AI110" s="12">
        <f t="shared" si="45"/>
        <v>0</v>
      </c>
      <c r="AJ110" s="31">
        <f t="shared" si="49"/>
        <v>1005.2120227239408</v>
      </c>
    </row>
    <row r="111" spans="2:36" ht="17" thickBot="1" x14ac:dyDescent="0.25">
      <c r="B111" s="29"/>
      <c r="C111" s="14">
        <v>43438</v>
      </c>
      <c r="D111" s="12">
        <v>32</v>
      </c>
      <c r="E111" s="35">
        <v>1020</v>
      </c>
      <c r="F111" s="30">
        <v>32</v>
      </c>
      <c r="G111" s="38">
        <v>0</v>
      </c>
      <c r="H111" s="12">
        <v>0</v>
      </c>
      <c r="I111" s="12">
        <v>0</v>
      </c>
      <c r="J111" s="12">
        <f t="shared" si="32"/>
        <v>0</v>
      </c>
      <c r="K111" s="12">
        <f t="shared" si="33"/>
        <v>0</v>
      </c>
      <c r="L111" s="31">
        <f t="shared" si="46"/>
        <v>2830.0000000000005</v>
      </c>
      <c r="M111" s="18">
        <f t="shared" si="34"/>
        <v>0</v>
      </c>
      <c r="N111" s="18">
        <f t="shared" si="35"/>
        <v>0</v>
      </c>
      <c r="O111" s="18">
        <f t="shared" si="36"/>
        <v>0</v>
      </c>
      <c r="P111" s="12">
        <f t="shared" si="52"/>
        <v>0</v>
      </c>
      <c r="Q111" s="12">
        <f t="shared" si="37"/>
        <v>0</v>
      </c>
      <c r="R111" s="32">
        <f t="shared" si="55"/>
        <v>3399.8585251429413</v>
      </c>
      <c r="S111" s="38">
        <v>0</v>
      </c>
      <c r="T111" s="12">
        <v>0</v>
      </c>
      <c r="U111" s="12">
        <v>0</v>
      </c>
      <c r="V111" s="12">
        <f t="shared" si="53"/>
        <v>0</v>
      </c>
      <c r="W111" s="12">
        <f t="shared" si="51"/>
        <v>0</v>
      </c>
      <c r="X111" s="31">
        <f t="shared" si="47"/>
        <v>222.16666666666666</v>
      </c>
      <c r="Y111" s="18">
        <f t="shared" si="31"/>
        <v>0</v>
      </c>
      <c r="Z111" s="12">
        <f t="shared" si="31"/>
        <v>0</v>
      </c>
      <c r="AA111" s="12">
        <f t="shared" si="31"/>
        <v>0</v>
      </c>
      <c r="AB111" s="12">
        <f t="shared" si="39"/>
        <v>0</v>
      </c>
      <c r="AC111" s="12">
        <f t="shared" si="40"/>
        <v>0</v>
      </c>
      <c r="AD111" s="1">
        <f t="shared" si="48"/>
        <v>836.726</v>
      </c>
      <c r="AE111" s="18">
        <f t="shared" si="41"/>
        <v>0</v>
      </c>
      <c r="AF111" s="18">
        <f t="shared" si="42"/>
        <v>0</v>
      </c>
      <c r="AG111" s="18">
        <f t="shared" si="43"/>
        <v>0</v>
      </c>
      <c r="AH111" s="12">
        <f t="shared" si="44"/>
        <v>0</v>
      </c>
      <c r="AI111" s="12">
        <f t="shared" si="45"/>
        <v>0</v>
      </c>
      <c r="AJ111" s="31">
        <f t="shared" si="49"/>
        <v>1005.2120227239408</v>
      </c>
    </row>
    <row r="112" spans="2:36" ht="17" thickBot="1" x14ac:dyDescent="0.25">
      <c r="B112" s="29"/>
      <c r="C112" s="14">
        <v>43440</v>
      </c>
      <c r="D112" s="12">
        <v>34</v>
      </c>
      <c r="E112" s="35">
        <v>1020</v>
      </c>
      <c r="F112" s="30">
        <v>32</v>
      </c>
      <c r="G112" s="38">
        <v>0</v>
      </c>
      <c r="H112" s="12">
        <v>0</v>
      </c>
      <c r="I112" s="12">
        <v>0</v>
      </c>
      <c r="J112" s="12">
        <f t="shared" si="32"/>
        <v>0</v>
      </c>
      <c r="K112" s="12">
        <f t="shared" si="33"/>
        <v>0</v>
      </c>
      <c r="L112" s="31">
        <f t="shared" si="46"/>
        <v>2830.0000000000005</v>
      </c>
      <c r="M112" s="18">
        <f t="shared" si="34"/>
        <v>0</v>
      </c>
      <c r="N112" s="18">
        <f t="shared" si="35"/>
        <v>0</v>
      </c>
      <c r="O112" s="18">
        <f t="shared" si="36"/>
        <v>0</v>
      </c>
      <c r="P112" s="12">
        <f t="shared" si="52"/>
        <v>0</v>
      </c>
      <c r="Q112" s="12">
        <f t="shared" si="37"/>
        <v>0</v>
      </c>
      <c r="R112" s="32">
        <f t="shared" si="55"/>
        <v>3399.8585251429413</v>
      </c>
      <c r="S112" s="38">
        <v>0</v>
      </c>
      <c r="T112" s="12">
        <v>0</v>
      </c>
      <c r="U112" s="12">
        <v>0</v>
      </c>
      <c r="V112" s="12">
        <f t="shared" si="53"/>
        <v>0</v>
      </c>
      <c r="W112" s="12">
        <f t="shared" si="51"/>
        <v>0</v>
      </c>
      <c r="X112" s="31">
        <f t="shared" si="47"/>
        <v>222.16666666666666</v>
      </c>
      <c r="Y112" s="18">
        <f t="shared" si="31"/>
        <v>0</v>
      </c>
      <c r="Z112" s="12">
        <f t="shared" si="31"/>
        <v>0</v>
      </c>
      <c r="AA112" s="12">
        <f t="shared" si="31"/>
        <v>0</v>
      </c>
      <c r="AB112" s="12">
        <f t="shared" si="39"/>
        <v>0</v>
      </c>
      <c r="AC112" s="12">
        <f t="shared" si="40"/>
        <v>0</v>
      </c>
      <c r="AD112" s="1">
        <f t="shared" si="48"/>
        <v>836.726</v>
      </c>
      <c r="AE112" s="18">
        <f t="shared" si="41"/>
        <v>0</v>
      </c>
      <c r="AF112" s="18">
        <f t="shared" si="42"/>
        <v>0</v>
      </c>
      <c r="AG112" s="18">
        <f t="shared" si="43"/>
        <v>0</v>
      </c>
      <c r="AH112" s="12">
        <f t="shared" si="44"/>
        <v>0</v>
      </c>
      <c r="AI112" s="12">
        <f t="shared" si="45"/>
        <v>0</v>
      </c>
      <c r="AJ112" s="31">
        <f t="shared" si="49"/>
        <v>1005.2120227239408</v>
      </c>
    </row>
    <row r="113" spans="2:36" ht="17" thickBot="1" x14ac:dyDescent="0.25">
      <c r="B113" s="29"/>
      <c r="C113" s="14">
        <v>43442</v>
      </c>
      <c r="D113" s="12">
        <v>36</v>
      </c>
      <c r="E113" s="35">
        <v>1020</v>
      </c>
      <c r="F113" s="30">
        <v>32</v>
      </c>
      <c r="G113" s="38">
        <v>0</v>
      </c>
      <c r="H113" s="12">
        <v>0</v>
      </c>
      <c r="I113" s="12">
        <v>0</v>
      </c>
      <c r="J113" s="12">
        <f t="shared" si="32"/>
        <v>0</v>
      </c>
      <c r="K113" s="12">
        <f t="shared" si="33"/>
        <v>0</v>
      </c>
      <c r="L113" s="31">
        <f t="shared" si="46"/>
        <v>2830.0000000000005</v>
      </c>
      <c r="M113" s="18">
        <f t="shared" si="34"/>
        <v>0</v>
      </c>
      <c r="N113" s="18">
        <f t="shared" si="35"/>
        <v>0</v>
      </c>
      <c r="O113" s="18">
        <f t="shared" si="36"/>
        <v>0</v>
      </c>
      <c r="P113" s="12">
        <f t="shared" si="52"/>
        <v>0</v>
      </c>
      <c r="Q113" s="12">
        <f t="shared" si="37"/>
        <v>0</v>
      </c>
      <c r="R113" s="32">
        <f t="shared" si="55"/>
        <v>3399.8585251429413</v>
      </c>
      <c r="S113" s="38">
        <v>0</v>
      </c>
      <c r="T113" s="12">
        <v>0</v>
      </c>
      <c r="U113" s="12">
        <v>0</v>
      </c>
      <c r="V113" s="12">
        <f t="shared" si="53"/>
        <v>0</v>
      </c>
      <c r="W113" s="12">
        <f t="shared" si="51"/>
        <v>0</v>
      </c>
      <c r="X113" s="31">
        <f t="shared" si="47"/>
        <v>222.16666666666666</v>
      </c>
      <c r="Y113" s="18">
        <f t="shared" si="31"/>
        <v>0</v>
      </c>
      <c r="Z113" s="12">
        <f t="shared" si="31"/>
        <v>0</v>
      </c>
      <c r="AA113" s="12">
        <f t="shared" si="31"/>
        <v>0</v>
      </c>
      <c r="AB113" s="12">
        <f t="shared" si="39"/>
        <v>0</v>
      </c>
      <c r="AC113" s="12">
        <f t="shared" si="40"/>
        <v>0</v>
      </c>
      <c r="AD113" s="1">
        <f t="shared" si="48"/>
        <v>836.726</v>
      </c>
      <c r="AE113" s="18">
        <f t="shared" si="41"/>
        <v>0</v>
      </c>
      <c r="AF113" s="18">
        <f t="shared" si="42"/>
        <v>0</v>
      </c>
      <c r="AG113" s="18">
        <f t="shared" si="43"/>
        <v>0</v>
      </c>
      <c r="AH113" s="12">
        <f t="shared" si="44"/>
        <v>0</v>
      </c>
      <c r="AI113" s="12">
        <f t="shared" si="45"/>
        <v>0</v>
      </c>
      <c r="AJ113" s="31">
        <f t="shared" si="49"/>
        <v>1005.2120227239408</v>
      </c>
    </row>
    <row r="114" spans="2:36" ht="17" thickBot="1" x14ac:dyDescent="0.25">
      <c r="B114" s="29"/>
      <c r="C114" s="14">
        <v>43444</v>
      </c>
      <c r="D114" s="12">
        <v>38</v>
      </c>
      <c r="E114" s="35">
        <v>1020</v>
      </c>
      <c r="F114" s="30">
        <v>32</v>
      </c>
      <c r="G114" s="38">
        <v>0</v>
      </c>
      <c r="H114" s="12">
        <v>0</v>
      </c>
      <c r="I114" s="12">
        <v>0</v>
      </c>
      <c r="J114" s="12">
        <f t="shared" si="32"/>
        <v>0</v>
      </c>
      <c r="K114" s="12">
        <f t="shared" si="33"/>
        <v>0</v>
      </c>
      <c r="L114" s="31">
        <f t="shared" si="46"/>
        <v>2830.0000000000005</v>
      </c>
      <c r="M114" s="18">
        <f t="shared" si="34"/>
        <v>0</v>
      </c>
      <c r="N114" s="18">
        <f t="shared" si="35"/>
        <v>0</v>
      </c>
      <c r="O114" s="18">
        <f t="shared" si="36"/>
        <v>0</v>
      </c>
      <c r="P114" s="12">
        <f t="shared" si="52"/>
        <v>0</v>
      </c>
      <c r="Q114" s="12">
        <f t="shared" si="37"/>
        <v>0</v>
      </c>
      <c r="R114" s="32">
        <f t="shared" si="55"/>
        <v>3399.8585251429413</v>
      </c>
      <c r="S114" s="38">
        <v>0</v>
      </c>
      <c r="T114" s="12">
        <v>0</v>
      </c>
      <c r="U114" s="12">
        <v>0</v>
      </c>
      <c r="V114" s="12">
        <f t="shared" si="53"/>
        <v>0</v>
      </c>
      <c r="W114" s="12">
        <f t="shared" si="51"/>
        <v>0</v>
      </c>
      <c r="X114" s="31">
        <f t="shared" si="47"/>
        <v>222.16666666666666</v>
      </c>
      <c r="Y114" s="18">
        <f t="shared" si="31"/>
        <v>0</v>
      </c>
      <c r="Z114" s="12">
        <f t="shared" si="31"/>
        <v>0</v>
      </c>
      <c r="AA114" s="12">
        <f t="shared" si="31"/>
        <v>0</v>
      </c>
      <c r="AB114" s="12">
        <f t="shared" si="39"/>
        <v>0</v>
      </c>
      <c r="AC114" s="12">
        <f t="shared" si="40"/>
        <v>0</v>
      </c>
      <c r="AD114" s="1">
        <f t="shared" si="48"/>
        <v>836.726</v>
      </c>
      <c r="AE114" s="18">
        <f t="shared" si="41"/>
        <v>0</v>
      </c>
      <c r="AF114" s="18">
        <f t="shared" si="42"/>
        <v>0</v>
      </c>
      <c r="AG114" s="18">
        <f t="shared" si="43"/>
        <v>0</v>
      </c>
      <c r="AH114" s="12">
        <f t="shared" si="44"/>
        <v>0</v>
      </c>
      <c r="AI114" s="12">
        <f t="shared" si="45"/>
        <v>0</v>
      </c>
      <c r="AJ114" s="31">
        <f t="shared" si="49"/>
        <v>1005.2120227239408</v>
      </c>
    </row>
    <row r="115" spans="2:36" ht="17" thickBot="1" x14ac:dyDescent="0.25">
      <c r="B115" s="29"/>
      <c r="C115" s="14">
        <v>43446</v>
      </c>
      <c r="D115" s="12">
        <v>40</v>
      </c>
      <c r="E115" s="35">
        <v>1020</v>
      </c>
      <c r="F115" s="30">
        <v>32</v>
      </c>
      <c r="G115" s="38">
        <v>0</v>
      </c>
      <c r="H115" s="12">
        <v>0</v>
      </c>
      <c r="I115" s="12">
        <v>0</v>
      </c>
      <c r="J115" s="12">
        <f t="shared" si="32"/>
        <v>0</v>
      </c>
      <c r="K115" s="12">
        <f t="shared" si="33"/>
        <v>0</v>
      </c>
      <c r="L115" s="31">
        <f t="shared" si="46"/>
        <v>2830.0000000000005</v>
      </c>
      <c r="M115" s="18">
        <f t="shared" si="34"/>
        <v>0</v>
      </c>
      <c r="N115" s="18">
        <f t="shared" si="35"/>
        <v>0</v>
      </c>
      <c r="O115" s="18">
        <f t="shared" si="36"/>
        <v>0</v>
      </c>
      <c r="P115" s="12">
        <f t="shared" si="52"/>
        <v>0</v>
      </c>
      <c r="Q115" s="12">
        <f t="shared" si="37"/>
        <v>0</v>
      </c>
      <c r="R115" s="32">
        <f t="shared" si="55"/>
        <v>3399.8585251429413</v>
      </c>
      <c r="S115" s="38">
        <v>0</v>
      </c>
      <c r="T115" s="12">
        <v>0</v>
      </c>
      <c r="U115" s="12">
        <v>0</v>
      </c>
      <c r="V115" s="12">
        <f t="shared" si="53"/>
        <v>0</v>
      </c>
      <c r="W115" s="12">
        <f t="shared" si="51"/>
        <v>0</v>
      </c>
      <c r="X115" s="31">
        <f t="shared" si="47"/>
        <v>222.16666666666666</v>
      </c>
      <c r="Y115" s="18">
        <f t="shared" si="31"/>
        <v>0</v>
      </c>
      <c r="Z115" s="12">
        <f t="shared" si="31"/>
        <v>0</v>
      </c>
      <c r="AA115" s="12">
        <f t="shared" si="31"/>
        <v>0</v>
      </c>
      <c r="AB115" s="12">
        <f t="shared" si="39"/>
        <v>0</v>
      </c>
      <c r="AC115" s="12">
        <f t="shared" si="40"/>
        <v>0</v>
      </c>
      <c r="AD115" s="1">
        <f t="shared" si="48"/>
        <v>836.726</v>
      </c>
      <c r="AE115" s="18">
        <f t="shared" si="41"/>
        <v>0</v>
      </c>
      <c r="AF115" s="18">
        <f t="shared" si="42"/>
        <v>0</v>
      </c>
      <c r="AG115" s="18">
        <f t="shared" si="43"/>
        <v>0</v>
      </c>
      <c r="AH115" s="12">
        <f t="shared" si="44"/>
        <v>0</v>
      </c>
      <c r="AI115" s="12">
        <f t="shared" si="45"/>
        <v>0</v>
      </c>
      <c r="AJ115" s="31">
        <f t="shared" si="49"/>
        <v>1005.2120227239408</v>
      </c>
    </row>
    <row r="116" spans="2:36" ht="17" thickBot="1" x14ac:dyDescent="0.25">
      <c r="B116" s="29"/>
      <c r="C116" s="14">
        <v>43448</v>
      </c>
      <c r="D116" s="12">
        <v>42</v>
      </c>
      <c r="E116" s="35">
        <v>1020</v>
      </c>
      <c r="F116" s="30">
        <v>32</v>
      </c>
      <c r="G116" s="38">
        <v>0</v>
      </c>
      <c r="H116" s="12">
        <v>0</v>
      </c>
      <c r="I116" s="12">
        <v>0</v>
      </c>
      <c r="J116" s="12">
        <f>G116</f>
        <v>0</v>
      </c>
      <c r="K116" s="12">
        <f t="shared" si="33"/>
        <v>0</v>
      </c>
      <c r="L116" s="31">
        <f t="shared" si="46"/>
        <v>2830.0000000000005</v>
      </c>
      <c r="M116" s="18">
        <f t="shared" si="34"/>
        <v>0</v>
      </c>
      <c r="N116" s="18">
        <f t="shared" si="35"/>
        <v>0</v>
      </c>
      <c r="O116" s="18">
        <f t="shared" si="36"/>
        <v>0</v>
      </c>
      <c r="P116" s="12">
        <f t="shared" si="52"/>
        <v>0</v>
      </c>
      <c r="Q116" s="12">
        <f t="shared" si="37"/>
        <v>0</v>
      </c>
      <c r="R116" s="32">
        <f t="shared" si="55"/>
        <v>3399.8585251429413</v>
      </c>
      <c r="S116" s="38">
        <v>0</v>
      </c>
      <c r="T116" s="12">
        <v>0</v>
      </c>
      <c r="U116" s="12">
        <v>0</v>
      </c>
      <c r="V116" s="12">
        <f t="shared" si="53"/>
        <v>0</v>
      </c>
      <c r="W116" s="12">
        <f t="shared" si="51"/>
        <v>0</v>
      </c>
      <c r="X116" s="31">
        <f t="shared" si="47"/>
        <v>222.16666666666666</v>
      </c>
      <c r="Y116" s="18">
        <f t="shared" si="31"/>
        <v>0</v>
      </c>
      <c r="Z116" s="12">
        <f t="shared" si="31"/>
        <v>0</v>
      </c>
      <c r="AA116" s="12">
        <f t="shared" si="31"/>
        <v>0</v>
      </c>
      <c r="AB116" s="12">
        <f t="shared" si="39"/>
        <v>0</v>
      </c>
      <c r="AC116" s="12">
        <f t="shared" si="40"/>
        <v>0</v>
      </c>
      <c r="AD116" s="1">
        <f t="shared" si="48"/>
        <v>836.726</v>
      </c>
      <c r="AE116" s="18">
        <f t="shared" si="41"/>
        <v>0</v>
      </c>
      <c r="AF116" s="18">
        <f t="shared" si="42"/>
        <v>0</v>
      </c>
      <c r="AG116" s="18">
        <f t="shared" si="43"/>
        <v>0</v>
      </c>
      <c r="AH116" s="12">
        <f t="shared" si="44"/>
        <v>0</v>
      </c>
      <c r="AI116" s="12">
        <f t="shared" si="45"/>
        <v>0</v>
      </c>
      <c r="AJ116" s="31">
        <f t="shared" si="49"/>
        <v>1005.2120227239408</v>
      </c>
    </row>
    <row r="117" spans="2:36" ht="16" x14ac:dyDescent="0.2">
      <c r="B117" s="29"/>
      <c r="C117" s="14">
        <v>43450</v>
      </c>
      <c r="D117" s="12">
        <v>44</v>
      </c>
      <c r="E117" s="35">
        <v>1020</v>
      </c>
      <c r="F117" s="30">
        <v>32</v>
      </c>
      <c r="G117" s="38">
        <v>0</v>
      </c>
      <c r="H117" s="12">
        <v>0</v>
      </c>
      <c r="I117" s="12">
        <v>0</v>
      </c>
      <c r="J117" s="12">
        <f t="shared" si="32"/>
        <v>0</v>
      </c>
      <c r="K117" s="12">
        <f t="shared" si="33"/>
        <v>0</v>
      </c>
      <c r="L117" s="31">
        <f t="shared" si="46"/>
        <v>2830.0000000000005</v>
      </c>
      <c r="M117" s="18">
        <f t="shared" si="34"/>
        <v>0</v>
      </c>
      <c r="N117" s="18">
        <f t="shared" si="35"/>
        <v>0</v>
      </c>
      <c r="O117" s="18">
        <f t="shared" si="36"/>
        <v>0</v>
      </c>
      <c r="P117" s="12">
        <f t="shared" si="52"/>
        <v>0</v>
      </c>
      <c r="Q117" s="12">
        <f t="shared" si="37"/>
        <v>0</v>
      </c>
      <c r="R117" s="32">
        <f t="shared" si="55"/>
        <v>3399.8585251429413</v>
      </c>
      <c r="S117" s="38">
        <v>0</v>
      </c>
      <c r="T117" s="12">
        <v>0</v>
      </c>
      <c r="U117" s="12">
        <v>0</v>
      </c>
      <c r="V117" s="12">
        <f t="shared" si="53"/>
        <v>0</v>
      </c>
      <c r="W117" s="12">
        <f t="shared" si="51"/>
        <v>0</v>
      </c>
      <c r="X117" s="31">
        <f t="shared" si="47"/>
        <v>222.16666666666666</v>
      </c>
      <c r="Y117" s="18">
        <f t="shared" si="31"/>
        <v>0</v>
      </c>
      <c r="Z117" s="12">
        <f t="shared" si="31"/>
        <v>0</v>
      </c>
      <c r="AA117" s="12">
        <f t="shared" si="31"/>
        <v>0</v>
      </c>
      <c r="AB117" s="12">
        <f t="shared" si="39"/>
        <v>0</v>
      </c>
      <c r="AC117" s="12">
        <f t="shared" si="40"/>
        <v>0</v>
      </c>
      <c r="AD117" s="1">
        <f t="shared" si="48"/>
        <v>836.726</v>
      </c>
      <c r="AE117" s="18">
        <f t="shared" si="41"/>
        <v>0</v>
      </c>
      <c r="AF117" s="18">
        <f t="shared" si="42"/>
        <v>0</v>
      </c>
      <c r="AG117" s="18">
        <f t="shared" si="43"/>
        <v>0</v>
      </c>
      <c r="AH117" s="12">
        <f t="shared" si="44"/>
        <v>0</v>
      </c>
      <c r="AI117" s="12">
        <f t="shared" si="45"/>
        <v>0</v>
      </c>
      <c r="AJ117" s="31">
        <f t="shared" si="49"/>
        <v>1005.2120227239408</v>
      </c>
    </row>
  </sheetData>
  <mergeCells count="5">
    <mergeCell ref="G1:L1"/>
    <mergeCell ref="M1:R1"/>
    <mergeCell ref="S1:X1"/>
    <mergeCell ref="Y1:AD1"/>
    <mergeCell ref="AE1:AJ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31955-01D2-4294-9B0B-A96AC68E5977}">
  <dimension ref="B9:G28"/>
  <sheetViews>
    <sheetView topLeftCell="A8" zoomScaleNormal="100" workbookViewId="0">
      <selection activeCell="E33" sqref="E33"/>
    </sheetView>
  </sheetViews>
  <sheetFormatPr baseColWidth="10" defaultRowHeight="15" x14ac:dyDescent="0.2"/>
  <cols>
    <col min="3" max="3" width="13" bestFit="1" customWidth="1"/>
    <col min="4" max="7" width="12.1640625" bestFit="1" customWidth="1"/>
  </cols>
  <sheetData>
    <row r="9" spans="2:7" x14ac:dyDescent="0.2">
      <c r="B9" s="50" t="s">
        <v>7</v>
      </c>
      <c r="C9" s="50" t="s">
        <v>73</v>
      </c>
      <c r="D9" s="50" t="s">
        <v>74</v>
      </c>
      <c r="E9" s="50" t="s">
        <v>75</v>
      </c>
      <c r="F9" s="50" t="s">
        <v>76</v>
      </c>
      <c r="G9" s="50" t="s">
        <v>77</v>
      </c>
    </row>
    <row r="10" spans="2:7" x14ac:dyDescent="0.2">
      <c r="B10" s="49">
        <v>0</v>
      </c>
      <c r="C10" s="48">
        <v>0</v>
      </c>
      <c r="D10" s="48">
        <v>0</v>
      </c>
      <c r="E10" s="48">
        <v>0</v>
      </c>
      <c r="F10" s="48">
        <v>0</v>
      </c>
      <c r="G10" s="48">
        <v>0</v>
      </c>
    </row>
    <row r="11" spans="2:7" x14ac:dyDescent="0.2">
      <c r="B11" s="49">
        <v>3</v>
      </c>
      <c r="C11" s="48">
        <v>0</v>
      </c>
      <c r="D11" s="48">
        <v>0</v>
      </c>
      <c r="E11" s="48">
        <v>0</v>
      </c>
      <c r="F11" s="48">
        <v>0</v>
      </c>
      <c r="G11" s="48">
        <v>0</v>
      </c>
    </row>
    <row r="12" spans="2:7" x14ac:dyDescent="0.2">
      <c r="B12" s="49">
        <v>7</v>
      </c>
      <c r="C12" s="48">
        <v>5000</v>
      </c>
      <c r="D12" s="48">
        <v>1733.3333333333333</v>
      </c>
      <c r="E12" s="48">
        <v>573.66666666666663</v>
      </c>
      <c r="F12" s="48">
        <v>62</v>
      </c>
      <c r="G12" s="48">
        <v>28.399999999999995</v>
      </c>
    </row>
    <row r="13" spans="2:7" x14ac:dyDescent="0.2">
      <c r="B13" s="49">
        <v>10</v>
      </c>
      <c r="C13" s="48">
        <v>5000</v>
      </c>
      <c r="D13" s="48">
        <v>1224.3333333333333</v>
      </c>
      <c r="E13" s="48">
        <v>682.66666666666663</v>
      </c>
      <c r="F13" s="48">
        <v>199.66666666666666</v>
      </c>
      <c r="G13" s="48">
        <v>0</v>
      </c>
    </row>
    <row r="14" spans="2:7" x14ac:dyDescent="0.2">
      <c r="B14" s="49">
        <v>12</v>
      </c>
      <c r="C14" s="48">
        <v>4425</v>
      </c>
      <c r="D14" s="48">
        <v>2147.6666666666665</v>
      </c>
      <c r="E14" s="48">
        <v>430.66666666666669</v>
      </c>
      <c r="F14" s="48">
        <v>167</v>
      </c>
      <c r="G14" s="48">
        <v>0</v>
      </c>
    </row>
    <row r="15" spans="2:7" x14ac:dyDescent="0.2">
      <c r="B15" s="49">
        <v>14</v>
      </c>
      <c r="C15" s="48">
        <v>3580</v>
      </c>
      <c r="D15" s="48">
        <v>1105.3333333333333</v>
      </c>
      <c r="E15" s="48">
        <v>586.66666666666663</v>
      </c>
      <c r="F15" s="48">
        <v>8</v>
      </c>
      <c r="G15" s="48">
        <v>36.800000000000004</v>
      </c>
    </row>
    <row r="16" spans="2:7" x14ac:dyDescent="0.2">
      <c r="B16" s="49">
        <v>17</v>
      </c>
      <c r="C16" s="48">
        <v>3044.5</v>
      </c>
      <c r="D16" s="48">
        <v>1166.6666666666667</v>
      </c>
      <c r="E16" s="48">
        <v>293</v>
      </c>
      <c r="F16" s="48">
        <v>15.333333333333334</v>
      </c>
      <c r="G16" s="48">
        <v>31.866666666666671</v>
      </c>
    </row>
    <row r="17" spans="2:7" x14ac:dyDescent="0.2">
      <c r="B17" s="49">
        <v>20</v>
      </c>
      <c r="C17" s="48">
        <v>1236</v>
      </c>
      <c r="D17" s="48">
        <v>1014.6666666666666</v>
      </c>
      <c r="E17" s="48">
        <v>385</v>
      </c>
      <c r="F17" s="48">
        <v>46.333333333333336</v>
      </c>
      <c r="G17" s="48">
        <v>34.5</v>
      </c>
    </row>
    <row r="18" spans="2:7" x14ac:dyDescent="0.2">
      <c r="B18" s="49">
        <v>22</v>
      </c>
      <c r="C18" s="48">
        <v>2303.5</v>
      </c>
      <c r="D18" s="48">
        <v>857</v>
      </c>
      <c r="E18" s="48">
        <v>359</v>
      </c>
      <c r="F18" s="48">
        <v>88</v>
      </c>
      <c r="G18" s="48">
        <v>42.466666666666669</v>
      </c>
    </row>
    <row r="19" spans="2:7" x14ac:dyDescent="0.2">
      <c r="B19" s="49">
        <v>24</v>
      </c>
      <c r="C19" s="48">
        <v>2150.5</v>
      </c>
      <c r="D19" s="48">
        <v>857</v>
      </c>
      <c r="E19" s="48">
        <v>359</v>
      </c>
      <c r="F19" s="48">
        <v>101</v>
      </c>
      <c r="G19" s="48">
        <v>48.133333333333333</v>
      </c>
    </row>
    <row r="20" spans="2:7" x14ac:dyDescent="0.2">
      <c r="B20" s="49">
        <v>26</v>
      </c>
      <c r="C20" s="48">
        <v>2884</v>
      </c>
      <c r="D20" s="48">
        <v>517.33333333333337</v>
      </c>
      <c r="E20" s="48">
        <v>436.66666666666669</v>
      </c>
      <c r="F20" s="48">
        <v>236.33333333333334</v>
      </c>
      <c r="G20" s="48">
        <v>0</v>
      </c>
    </row>
    <row r="21" spans="2:7" x14ac:dyDescent="0.2">
      <c r="B21" s="49">
        <v>28</v>
      </c>
      <c r="C21" s="48">
        <v>3087</v>
      </c>
      <c r="D21" s="48">
        <v>764.66666666666663</v>
      </c>
      <c r="E21" s="48">
        <v>299</v>
      </c>
      <c r="F21" s="48">
        <v>102.66666666666667</v>
      </c>
      <c r="G21" s="48">
        <v>0</v>
      </c>
    </row>
    <row r="22" spans="2:7" x14ac:dyDescent="0.2">
      <c r="B22" s="49">
        <v>31</v>
      </c>
      <c r="C22" s="48">
        <v>3129.5</v>
      </c>
      <c r="D22" s="48">
        <v>552.66666666666663</v>
      </c>
      <c r="E22" s="48">
        <v>214.66666666666666</v>
      </c>
      <c r="F22" s="48">
        <v>51.333333333333336</v>
      </c>
      <c r="G22" s="48">
        <v>0</v>
      </c>
    </row>
    <row r="23" spans="2:7" x14ac:dyDescent="0.2">
      <c r="B23" s="49">
        <v>33</v>
      </c>
      <c r="C23" s="48">
        <v>3060.5</v>
      </c>
      <c r="D23" s="48">
        <v>550</v>
      </c>
      <c r="E23" s="48">
        <v>189.66666666666666</v>
      </c>
      <c r="F23" s="48">
        <v>50.333333333333336</v>
      </c>
      <c r="G23" s="48">
        <v>0</v>
      </c>
    </row>
    <row r="24" spans="2:7" x14ac:dyDescent="0.2">
      <c r="B24" s="49">
        <v>35</v>
      </c>
      <c r="C24" s="48">
        <v>65.5</v>
      </c>
      <c r="D24" s="48">
        <v>103.66666666666667</v>
      </c>
      <c r="E24" s="48">
        <v>63.666666666666664</v>
      </c>
      <c r="F24" s="48">
        <v>51.333333333333336</v>
      </c>
      <c r="G24" s="48">
        <v>0</v>
      </c>
    </row>
    <row r="25" spans="2:7" x14ac:dyDescent="0.2">
      <c r="B25" s="49">
        <v>38</v>
      </c>
      <c r="C25" s="48">
        <v>159.5</v>
      </c>
      <c r="D25" s="48">
        <v>99.333333333333329</v>
      </c>
      <c r="E25" s="48">
        <v>44.333333333333336</v>
      </c>
      <c r="F25" s="48">
        <v>52.666666666666664</v>
      </c>
      <c r="G25" s="48">
        <v>0</v>
      </c>
    </row>
    <row r="26" spans="2:7" x14ac:dyDescent="0.2">
      <c r="B26" s="49">
        <v>40</v>
      </c>
      <c r="C26" s="48">
        <v>121</v>
      </c>
      <c r="D26" s="48">
        <v>78.666666666666671</v>
      </c>
      <c r="E26" s="48">
        <v>15</v>
      </c>
      <c r="F26" s="48">
        <v>30.666666666666668</v>
      </c>
      <c r="G26" s="48">
        <v>0</v>
      </c>
    </row>
    <row r="27" spans="2:7" x14ac:dyDescent="0.2">
      <c r="B27" s="49">
        <v>42</v>
      </c>
      <c r="C27" s="48">
        <v>245.5</v>
      </c>
      <c r="D27" s="48">
        <v>39</v>
      </c>
      <c r="E27" s="48">
        <v>21.666666666666668</v>
      </c>
      <c r="F27" s="48">
        <v>9</v>
      </c>
      <c r="G27" s="48">
        <v>0</v>
      </c>
    </row>
    <row r="28" spans="2:7" x14ac:dyDescent="0.2">
      <c r="B28" s="49">
        <v>45</v>
      </c>
      <c r="C28" s="48">
        <v>263.5</v>
      </c>
      <c r="D28" s="48">
        <v>83.666666666666671</v>
      </c>
      <c r="E28" s="48">
        <v>25.666666666666668</v>
      </c>
      <c r="F28" s="48">
        <v>9.6666666666666661</v>
      </c>
      <c r="G28" s="48">
        <v>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4216F-CAE1-45F7-950D-66A3FD0EF3EE}">
  <dimension ref="A1"/>
  <sheetViews>
    <sheetView zoomScale="80" zoomScaleNormal="80" workbookViewId="0">
      <selection activeCell="F16" sqref="F16"/>
    </sheetView>
  </sheetViews>
  <sheetFormatPr baseColWidth="10" defaultRowHeight="1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Hoja1</vt:lpstr>
      <vt:lpstr>REMOCION SOLIDOS</vt:lpstr>
      <vt:lpstr>DATOS BIOGAS Y METANO</vt:lpstr>
      <vt:lpstr>DATOS CO2</vt:lpstr>
      <vt:lpstr>DATOS H2S</vt:lpstr>
      <vt:lpstr>H2S PROMEDIO</vt:lpstr>
      <vt:lpstr>GRAFICAS METANO ACUMULADO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Judith</dc:creator>
  <cp:lastModifiedBy>ROBERTO VALENCIA VAZQUEZ</cp:lastModifiedBy>
  <dcterms:created xsi:type="dcterms:W3CDTF">2018-03-08T20:15:18Z</dcterms:created>
  <dcterms:modified xsi:type="dcterms:W3CDTF">2024-05-24T00:09:30Z</dcterms:modified>
</cp:coreProperties>
</file>